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280" windowHeight="7950" activeTab="0"/>
  </bookViews>
  <sheets>
    <sheet name="Расходы бюджета" sheetId="1" r:id="rId1"/>
  </sheets>
  <definedNames/>
  <calcPr fullCalcOnLoad="1"/>
</workbook>
</file>

<file path=xl/sharedStrings.xml><?xml version="1.0" encoding="utf-8"?>
<sst xmlns="http://schemas.openxmlformats.org/spreadsheetml/2006/main" count="690" uniqueCount="315">
  <si>
    <t>Результат исполнения бюджета (дефицит "--", профицит "+")</t>
  </si>
  <si>
    <t>000  7900  0000000  000  000</t>
  </si>
  <si>
    <t>Наименование показателя</t>
  </si>
  <si>
    <t>Код строки</t>
  </si>
  <si>
    <t>Код расходы по ФКР,ЭКР</t>
  </si>
  <si>
    <t>Расходы</t>
  </si>
  <si>
    <t>Оплата труда и начисления на оплату труда</t>
  </si>
  <si>
    <t>Оплата труда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</si>
  <si>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</si>
  <si>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</si>
  <si>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</si>
  <si>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</si>
  <si>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</si>
  <si>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</si>
  <si>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</si>
  <si>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</si>
  <si>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</si>
  <si>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</si>
  <si>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</si>
  <si>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</si>
  <si>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</si>
  <si>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</si>
  <si>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</si>
  <si>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Культура, кинематография, средства массовой информации</t>
  </si>
  <si>
    <t>Культура</t>
  </si>
  <si>
    <t>200</t>
  </si>
  <si>
    <t>Форма:42802- Расходы.</t>
  </si>
  <si>
    <t>Начисление на оплату труда</t>
  </si>
  <si>
    <t>Расходы  ВСЕГО</t>
  </si>
  <si>
    <t xml:space="preserve">Оплата труда </t>
  </si>
  <si>
    <t>Услуги  по содержанию имущества</t>
  </si>
  <si>
    <t>Поступление нефинансовых  активов</t>
  </si>
  <si>
    <t>Увеличение стоимости основных запасов</t>
  </si>
  <si>
    <t>Увеличение стоимости  материальных запасов</t>
  </si>
  <si>
    <t>Почие выплаты</t>
  </si>
  <si>
    <t>Культура (библиотеки)</t>
  </si>
  <si>
    <t>Общегосударственные вопросы</t>
  </si>
  <si>
    <t>450</t>
  </si>
  <si>
    <t>Неисполненные назначения</t>
  </si>
  <si>
    <t>913  0100  0000000  000  210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</si>
  <si>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</si>
  <si>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</si>
  <si>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Национальная оборона</t>
  </si>
  <si>
    <t xml:space="preserve">Мобилизационная и вневойсковая подготовка </t>
  </si>
  <si>
    <t>210</t>
  </si>
  <si>
    <t>211</t>
  </si>
  <si>
    <t>ИТОГО внутренних оборотов</t>
  </si>
  <si>
    <t>Перечисления другим бюджетам бюджетной системы</t>
  </si>
  <si>
    <t xml:space="preserve">Исполнено </t>
  </si>
  <si>
    <t xml:space="preserve">Утвержденые бюджетые назначения </t>
  </si>
  <si>
    <t>Благоустройство</t>
  </si>
  <si>
    <t>Функц.Прав-ва РФ, высших исполньных органов госудврственной власти субъектов РФ,местных администр.</t>
  </si>
  <si>
    <t>Другие вопросы в области национальной безопасности и правоохранительной деятельности</t>
  </si>
  <si>
    <t>Здравоохранение,физическая культура и спорт</t>
  </si>
  <si>
    <t>Физическая культура и спорт</t>
  </si>
  <si>
    <t>Жилищное хозяйство</t>
  </si>
  <si>
    <t>Обеспечение деятельности финансовых,налоговых и таможенных органов и органов финансового(финансово-бюджетного) надзора</t>
  </si>
  <si>
    <t>Резервный фонд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</si>
  <si>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</si>
  <si>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</si>
  <si>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Национальная экономика</t>
  </si>
  <si>
    <t>Дорожное хозяйство (дорожные фонды)</t>
  </si>
  <si>
    <t>903  0100  0000000  000  000</t>
  </si>
  <si>
    <t>903  0100  0000000  000  200</t>
  </si>
  <si>
    <t>903  0100  0000000  000  211</t>
  </si>
  <si>
    <t>903  0100  0000000  000  212</t>
  </si>
  <si>
    <t>903  0100  0000000  000  213</t>
  </si>
  <si>
    <t>903  0100  0000000  000  220</t>
  </si>
  <si>
    <t>903  0100  0000000  000  221</t>
  </si>
  <si>
    <t>903  0100  0000000  000  223</t>
  </si>
  <si>
    <t>903  0100  0000000  000  225</t>
  </si>
  <si>
    <t>903  0100  0000000  000  226</t>
  </si>
  <si>
    <t>903  0100  0000000  000  250</t>
  </si>
  <si>
    <t>903  0100  0000000  000  251</t>
  </si>
  <si>
    <t>903  0100  0000000  000  290</t>
  </si>
  <si>
    <t>903  0100  0000000  000  300</t>
  </si>
  <si>
    <t>903  0100  0000000  000  310</t>
  </si>
  <si>
    <t>903  0100  0000000  000  340</t>
  </si>
  <si>
    <t>903  0104  0000000  000  000</t>
  </si>
  <si>
    <t>903  0104  0000000  000  200</t>
  </si>
  <si>
    <t>903  0104  0000000  000  210</t>
  </si>
  <si>
    <t>903  0104  0000000  000  211</t>
  </si>
  <si>
    <t>903  0104  0000000  000  212</t>
  </si>
  <si>
    <t>903  0104  0000000  000  213</t>
  </si>
  <si>
    <t>903  0104  0000000  000  220</t>
  </si>
  <si>
    <t>903  0104  0000000  000  221</t>
  </si>
  <si>
    <t>903  0104  0000000  000  223</t>
  </si>
  <si>
    <t>903  0104  0000000  000  225</t>
  </si>
  <si>
    <t>903  0104  0000000  000  226</t>
  </si>
  <si>
    <t>903  0104  0000000  000  250</t>
  </si>
  <si>
    <t>903  0104  0000000  000  251</t>
  </si>
  <si>
    <t>903  0104  0000000  000  290</t>
  </si>
  <si>
    <t>903  0104  0000000  000  300</t>
  </si>
  <si>
    <t>903  0104  0000000  000  310</t>
  </si>
  <si>
    <t>903  0104  0000000  000  340</t>
  </si>
  <si>
    <t>903  0104  0020400  000  000</t>
  </si>
  <si>
    <t>903  0104  0020400  000  200</t>
  </si>
  <si>
    <t>903  0104  0020400  150  210</t>
  </si>
  <si>
    <t>903  0104  0020400  151  211</t>
  </si>
  <si>
    <t>903  0104  0020400  152  212</t>
  </si>
  <si>
    <t>903  0104  0020400  151  213</t>
  </si>
  <si>
    <t>903  0104  0020400  250  220</t>
  </si>
  <si>
    <t>903  0104  0020400  252  221</t>
  </si>
  <si>
    <t>903  0104  0020400  254  221</t>
  </si>
  <si>
    <t>903  0104  0020400  254  223</t>
  </si>
  <si>
    <t>903  0104  0020400  252  225</t>
  </si>
  <si>
    <t>903  0104  0020400  254  225</t>
  </si>
  <si>
    <t>903  0104  0020400  252  226</t>
  </si>
  <si>
    <t>903  0104  0020400  254  226</t>
  </si>
  <si>
    <t>903  0104  0020400  254  290</t>
  </si>
  <si>
    <t>903  0104  0020400  851  290</t>
  </si>
  <si>
    <t>903  0104  0020400  852  290</t>
  </si>
  <si>
    <t>903  0104  0020400  250  300</t>
  </si>
  <si>
    <t>903  0104  0020400  254  310</t>
  </si>
  <si>
    <t>903  0104  0020400  252  340</t>
  </si>
  <si>
    <t>903  0104  0020400  254  340</t>
  </si>
  <si>
    <t>903  0104  0020800  000  000</t>
  </si>
  <si>
    <t>903  0104  0020800  000  200</t>
  </si>
  <si>
    <t>903  0104  0020800  150  210</t>
  </si>
  <si>
    <t>903  0104  0020800  151  211</t>
  </si>
  <si>
    <t>903  0104  0020800  152  212</t>
  </si>
  <si>
    <t>903  0104  0020800  151  213</t>
  </si>
  <si>
    <t>903  0104  5210000  000  000</t>
  </si>
  <si>
    <t>903  0104  5210000  000  200</t>
  </si>
  <si>
    <t>903  0104  5210000  540  250</t>
  </si>
  <si>
    <t>903  0104  5210000  540  251</t>
  </si>
  <si>
    <t>903  0104  5210600  540  000</t>
  </si>
  <si>
    <t>903  0104  5210600  540  200</t>
  </si>
  <si>
    <t>903  0104  5210600  540  250</t>
  </si>
  <si>
    <t>903  0104  5210600  540  251</t>
  </si>
  <si>
    <t>903  0106  0000000  540  000</t>
  </si>
  <si>
    <t>903  0106  0000000  540  200</t>
  </si>
  <si>
    <t>903  0106  0000000  540  250</t>
  </si>
  <si>
    <t>903  0106  0000000  540  251</t>
  </si>
  <si>
    <t>903  0106  5210600  540  000</t>
  </si>
  <si>
    <t>903  0106  5210600  540  200</t>
  </si>
  <si>
    <t>903  0106  5210600  540  250</t>
  </si>
  <si>
    <t>903  0106  5210600  540  251</t>
  </si>
  <si>
    <t>903  0111  0000000  000  000</t>
  </si>
  <si>
    <t>903  0111  0000000  000  200</t>
  </si>
  <si>
    <t>903  0111  0000000  000  290</t>
  </si>
  <si>
    <t>903  0111  0700500  870  000</t>
  </si>
  <si>
    <t>903  0111  0700500  870  200</t>
  </si>
  <si>
    <t>903  0111  0700500  870  290</t>
  </si>
  <si>
    <t>903   0113  0000000  000 000</t>
  </si>
  <si>
    <t>903   0113  0000000  000 200</t>
  </si>
  <si>
    <t>903   0113  0000000  000 220</t>
  </si>
  <si>
    <t>903   0113  0000000  000 226</t>
  </si>
  <si>
    <t>903   0113  0000000  000 250</t>
  </si>
  <si>
    <t>903   0113  0000000  000 251</t>
  </si>
  <si>
    <t>903   0113  0000000  000 290</t>
  </si>
  <si>
    <t>903   0113  0000000  000 300</t>
  </si>
  <si>
    <t>903   0113  0000000  000 340</t>
  </si>
  <si>
    <t>903  0113  0920300  852  000</t>
  </si>
  <si>
    <t>903  0113  0920300  852  200</t>
  </si>
  <si>
    <t>903  0113  0920300  852  290</t>
  </si>
  <si>
    <t>903  0113  7950100  254 000</t>
  </si>
  <si>
    <t>903  0113  7950100  254 300</t>
  </si>
  <si>
    <t>903  0113  7950100  254 340</t>
  </si>
  <si>
    <t>903  0113  5210600  540 000</t>
  </si>
  <si>
    <t>903  0113  5210600  540 200</t>
  </si>
  <si>
    <t>903  0113  5210600  540 250</t>
  </si>
  <si>
    <t>903  0113  5210600  540 251</t>
  </si>
  <si>
    <t>903  0113  5210116  252  000</t>
  </si>
  <si>
    <t>903  0113  5210116  252  200</t>
  </si>
  <si>
    <t>903  0113  5210116  252  220</t>
  </si>
  <si>
    <t>903  0113  5210116  252  226</t>
  </si>
  <si>
    <t>903  0113  5210124  252  000</t>
  </si>
  <si>
    <t>903  0113  5210124  252  200</t>
  </si>
  <si>
    <t>903  0113  5210124  252  220</t>
  </si>
  <si>
    <t>903  0113  5210124  252  226</t>
  </si>
  <si>
    <t>903  0200  0000000 000 000</t>
  </si>
  <si>
    <t>903  0200  0000000 000 200</t>
  </si>
  <si>
    <t>903  0200  0000000 000 210</t>
  </si>
  <si>
    <t>903  0200  0000000 000 211</t>
  </si>
  <si>
    <t>903  0200  0000000 000 213</t>
  </si>
  <si>
    <t>903  0200  0000000 000 300</t>
  </si>
  <si>
    <t>903  0200  0000000 000 340</t>
  </si>
  <si>
    <t>903  0203  0000000 000 000</t>
  </si>
  <si>
    <t>903  0203  0000000 000 200</t>
  </si>
  <si>
    <t>903  0203  0000000 000 210</t>
  </si>
  <si>
    <t>903  0203  0000000 000 211</t>
  </si>
  <si>
    <t>903  0203  0000000 000 213</t>
  </si>
  <si>
    <t>903  0203  0000000 000 300</t>
  </si>
  <si>
    <t>903  0203  0000000 000 340</t>
  </si>
  <si>
    <t>903  0203  0013600 000 000</t>
  </si>
  <si>
    <t>903  0203  0013600 000 200</t>
  </si>
  <si>
    <t>903  0203  0013600 150 210</t>
  </si>
  <si>
    <t>903  0203  0013600 151 211</t>
  </si>
  <si>
    <t>903  0203  0013600 151 213</t>
  </si>
  <si>
    <t>903  0203  0013600 250 300</t>
  </si>
  <si>
    <t>903  0203  0013600 254 340</t>
  </si>
  <si>
    <t>903  0300  0000000  000  000</t>
  </si>
  <si>
    <t>903  0300  0000000  000  300</t>
  </si>
  <si>
    <t>903  0300  0000000  000  310</t>
  </si>
  <si>
    <t>903  0300  0000000  000  340</t>
  </si>
  <si>
    <t>903  0314  0000000  000  000</t>
  </si>
  <si>
    <t>903  0314  0000000  000  300</t>
  </si>
  <si>
    <t>903  0314  0000000  000  310</t>
  </si>
  <si>
    <t>903  0314  0000000  000  340</t>
  </si>
  <si>
    <t>903  0314  7950200  000  000</t>
  </si>
  <si>
    <t>903  0314  7950200  250  300</t>
  </si>
  <si>
    <t>903  0314  7950200  254  310</t>
  </si>
  <si>
    <t>903  0400  0000000  000  000</t>
  </si>
  <si>
    <t>903  0400  0000000  000  200</t>
  </si>
  <si>
    <t>903  0400  0000000  000  220</t>
  </si>
  <si>
    <t>903  0400  0000000  000  225</t>
  </si>
  <si>
    <t>903  0409  0000000  000  000</t>
  </si>
  <si>
    <t>903  0409  0000000  000  200</t>
  </si>
  <si>
    <t>903  0409  0000000  000  220</t>
  </si>
  <si>
    <t>903  0409  0000000  000  225</t>
  </si>
  <si>
    <t>903  0409  7950402  000  000</t>
  </si>
  <si>
    <t>903  0409  7950402  250  200</t>
  </si>
  <si>
    <t>903  0409  7950402  250  220</t>
  </si>
  <si>
    <t>903 0409  7950402  254  225</t>
  </si>
  <si>
    <t>903  0500  0000000  000  000</t>
  </si>
  <si>
    <t>903  0500  0000000  000  200</t>
  </si>
  <si>
    <t>903  0500  0000000  000  220</t>
  </si>
  <si>
    <t>903  0500  0000000  000  223</t>
  </si>
  <si>
    <t>903  0500  0000000  000  225</t>
  </si>
  <si>
    <t>903  0500  0000000  000  226</t>
  </si>
  <si>
    <t>903  0500  0000000  000  290</t>
  </si>
  <si>
    <t>903  0500  0000000  000  300</t>
  </si>
  <si>
    <t>903  0500  0000000  000  310</t>
  </si>
  <si>
    <t>903  0500  0000000  000  340</t>
  </si>
  <si>
    <t>903  0501  0000000  000  000</t>
  </si>
  <si>
    <t>903  0501  0000000  000  200</t>
  </si>
  <si>
    <t>903  0501  0000000  000  220</t>
  </si>
  <si>
    <t>903  0501  0000000  000  226</t>
  </si>
  <si>
    <t>903  0501  7950302  000  000</t>
  </si>
  <si>
    <t>903  0501  7950302  000  200</t>
  </si>
  <si>
    <t>903  0501  7950302  250  220</t>
  </si>
  <si>
    <t>903  0501  7950302  254  226</t>
  </si>
  <si>
    <t>903  0502  0000000  000  000</t>
  </si>
  <si>
    <t>903  0502  0000000  000  200</t>
  </si>
  <si>
    <t>903  0502  0000000  000  220</t>
  </si>
  <si>
    <t>903  0502  0000000  000  225</t>
  </si>
  <si>
    <t>903  0502  0000000  000  226</t>
  </si>
  <si>
    <t>903  0502  0000000  000  300</t>
  </si>
  <si>
    <t>903  0502  0000000  000  310</t>
  </si>
  <si>
    <t>903  0502  3510500  500  000</t>
  </si>
  <si>
    <t>903  0502  7950600  500  200</t>
  </si>
  <si>
    <t>903  0502  7950600  500  220</t>
  </si>
  <si>
    <t>903  0502  7950600  254  225</t>
  </si>
  <si>
    <t>903  0502  7950600  254  226</t>
  </si>
  <si>
    <t>903  0502  7950600  250  300</t>
  </si>
  <si>
    <t>903  0502  7950600  254  310</t>
  </si>
  <si>
    <t>903  0503  0000000  000  000</t>
  </si>
  <si>
    <t>903  0503  0000000  000  200</t>
  </si>
  <si>
    <t>903  0503  0000000  000  220</t>
  </si>
  <si>
    <t>903  0503  0000000  000  223</t>
  </si>
  <si>
    <t>903  0503  0000000  000  225</t>
  </si>
  <si>
    <t>903  0503  0000000  000  226</t>
  </si>
  <si>
    <t>903  0503  0000000  000  290</t>
  </si>
  <si>
    <t>903  0503  0000000  000  300</t>
  </si>
  <si>
    <t>903  0503  0000000  000  340</t>
  </si>
  <si>
    <t>903  0503  7950400  000  000</t>
  </si>
  <si>
    <t>903  0503  7950400  000  200</t>
  </si>
  <si>
    <t>903  0503  7950400  250  220</t>
  </si>
  <si>
    <t>903  0503  7950401  254  223</t>
  </si>
  <si>
    <t>903  0503  7950405  254  225</t>
  </si>
  <si>
    <t>903  0503  7950404  254  225</t>
  </si>
  <si>
    <t>903  0503  7950405  254  226</t>
  </si>
  <si>
    <t>903  0503  7950405  000  300</t>
  </si>
  <si>
    <t>903  0800  0000000  000  000</t>
  </si>
  <si>
    <t>903  0800  0000000  000  200</t>
  </si>
  <si>
    <t>903  0800  0000000  000  240</t>
  </si>
  <si>
    <t>903  0800  0000000  000  241</t>
  </si>
  <si>
    <t>903  0801  0000000  000  000</t>
  </si>
  <si>
    <t>903  0801  0000000  000  200</t>
  </si>
  <si>
    <t>903  0801  0000000  000  240</t>
  </si>
  <si>
    <t>903  0801  0000000  000  241</t>
  </si>
  <si>
    <t>903  0801  4409900  911  000</t>
  </si>
  <si>
    <t>903  0801  4409900  911  200</t>
  </si>
  <si>
    <t>903  0801  4409900  911  240</t>
  </si>
  <si>
    <t>903  0801  4409900  911  241</t>
  </si>
  <si>
    <t>903  0801  4429900  911  000</t>
  </si>
  <si>
    <t>903  0801  4429900  911  200</t>
  </si>
  <si>
    <t>903  0801  4429900  911  240</t>
  </si>
  <si>
    <t>903  0801  4429900  911  241</t>
  </si>
  <si>
    <t>903  1100  0000000  000  000</t>
  </si>
  <si>
    <t>903  1100  0000000  000  300</t>
  </si>
  <si>
    <t>903  1100  0000000  000  310</t>
  </si>
  <si>
    <t>903  1102  0000000  000  000</t>
  </si>
  <si>
    <t>903  1102  0000000  000  300</t>
  </si>
  <si>
    <t>903  1102  0000000  000  310</t>
  </si>
  <si>
    <t>903  1102  7950500  000  000</t>
  </si>
  <si>
    <t>903  1102  7950500  250  300</t>
  </si>
  <si>
    <t>903  1102  7950500  254  310</t>
  </si>
  <si>
    <t>903  9700  0000000  000  000</t>
  </si>
  <si>
    <t>903  9700  1000000  000  000</t>
  </si>
  <si>
    <t>903  9600 0000000 000 210</t>
  </si>
  <si>
    <t>903  9600 0000000 000 211</t>
  </si>
  <si>
    <t>903  9600 0000000 000 212</t>
  </si>
  <si>
    <t>903  9600 0000000 000 213</t>
  </si>
  <si>
    <t>903  9600 0000000 000 220</t>
  </si>
  <si>
    <t>903  9600 0000000 000 221</t>
  </si>
  <si>
    <t>903  9600 0000000 000 223</t>
  </si>
  <si>
    <t>903  9600 0000000 000 225</t>
  </si>
  <si>
    <t>903  9600 0000000 000 226</t>
  </si>
  <si>
    <t>903  9600 0000000 000 240</t>
  </si>
  <si>
    <t>903  9600 0000000 000 241</t>
  </si>
  <si>
    <t>903  9600 0000000 000 250</t>
  </si>
  <si>
    <t>903  9600 0000000 000 251</t>
  </si>
  <si>
    <t>903  9600 0000000 000 290</t>
  </si>
  <si>
    <t>903  9800 0000000 000 300</t>
  </si>
  <si>
    <t>903  9600 0000000 000 310</t>
  </si>
  <si>
    <t>903  9600 0000000 000 340</t>
  </si>
  <si>
    <t>903  0503  7950401  254  340</t>
  </si>
  <si>
    <t>903  0503  7950405  254  310</t>
  </si>
  <si>
    <t>903  0107   0200002 254   290</t>
  </si>
  <si>
    <t>903  0113 5210128  252   226</t>
  </si>
  <si>
    <t>903  0503  7950401  254  226</t>
  </si>
  <si>
    <t>903  0314  7950200  254  225</t>
  </si>
  <si>
    <t>903 0801 5210139 922 241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</si>
</sst>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"/>
  <sheetViews>
    <sheetView tabSelected="1" zoomScalePageLayoutView="0" workbookViewId="0" topLeftCell="A1">
      <selection activeCell="E297" sqref="E297"/>
    </sheetView>
  </sheetViews>
  <sheetFormatPr defaultColWidth="9.140625" defaultRowHeight="12"/>
  <cols>
    <col min="1" max="1" width="60.140625" style="1" customWidth="1"/>
    <col min="2" max="2" width="6.421875" style="2" customWidth="1"/>
    <col min="3" max="3" width="30.00390625" style="2" customWidth="1"/>
    <col min="4" max="5" width="19.28125" style="2" customWidth="1"/>
    <col min="6" max="6" width="18.00390625" style="1" customWidth="1"/>
  </cols>
  <sheetData>
    <row r="1" spans="1:6" ht="11.25">
      <c r="A1" s="45" t="s">
        <v>26</v>
      </c>
      <c r="B1" s="45"/>
      <c r="C1" s="45"/>
      <c r="D1" s="45"/>
      <c r="E1" s="45"/>
      <c r="F1" s="45"/>
    </row>
    <row r="2" ht="0.75" customHeight="1"/>
    <row r="3" spans="1:8" s="3" customFormat="1" ht="53.25" customHeight="1">
      <c r="A3" s="4" t="s">
        <v>2</v>
      </c>
      <c r="B3" s="5" t="s">
        <v>3</v>
      </c>
      <c r="C3" s="5" t="s">
        <v>4</v>
      </c>
      <c r="D3" s="4" t="s">
        <v>49</v>
      </c>
      <c r="E3" s="4" t="s">
        <v>48</v>
      </c>
      <c r="F3" s="4" t="s">
        <v>38</v>
      </c>
      <c r="H3" s="14"/>
    </row>
    <row r="4" spans="1:6" ht="12">
      <c r="A4" s="20" t="s">
        <v>36</v>
      </c>
      <c r="B4" s="8">
        <v>200</v>
      </c>
      <c r="C4" s="16" t="s">
        <v>62</v>
      </c>
      <c r="D4" s="15">
        <f>SUM(D5+D18)</f>
        <v>2508429.64</v>
      </c>
      <c r="E4" s="15">
        <f>SUM(E5+E18)</f>
        <v>656027.77</v>
      </c>
      <c r="F4" s="15">
        <f>(D4-E4)</f>
        <v>1852401.87</v>
      </c>
    </row>
    <row r="5" spans="1:6" ht="12.75">
      <c r="A5" s="9" t="s">
        <v>5</v>
      </c>
      <c r="B5" s="8">
        <v>200</v>
      </c>
      <c r="C5" s="8" t="s">
        <v>63</v>
      </c>
      <c r="D5" s="26">
        <f>SUM(D6+D10+D17+D15)</f>
        <v>2253464.64</v>
      </c>
      <c r="E5" s="26">
        <f>SUM(E6+E10+E17+E15)</f>
        <v>600003.77</v>
      </c>
      <c r="F5" s="15">
        <f aca="true" t="shared" si="0" ref="F5:F106">(D5-E5)</f>
        <v>1653460.87</v>
      </c>
    </row>
    <row r="6" spans="1:6" ht="11.25">
      <c r="A6" s="7" t="s">
        <v>6</v>
      </c>
      <c r="B6" s="8">
        <v>200</v>
      </c>
      <c r="C6" s="8" t="s">
        <v>39</v>
      </c>
      <c r="D6" s="6">
        <f>SUM(D7+D8+D9)</f>
        <v>1422030</v>
      </c>
      <c r="E6" s="6">
        <f>SUM(E7+E8+E9)</f>
        <v>375900.57</v>
      </c>
      <c r="F6" s="15">
        <f t="shared" si="0"/>
        <v>1046129.4299999999</v>
      </c>
    </row>
    <row r="7" spans="1:6" ht="11.25">
      <c r="A7" s="7" t="s">
        <v>7</v>
      </c>
      <c r="B7" s="8">
        <v>200</v>
      </c>
      <c r="C7" s="8" t="s">
        <v>64</v>
      </c>
      <c r="D7" s="6">
        <f aca="true" t="shared" si="1" ref="D7:E9">SUM(D25)</f>
        <v>1026141</v>
      </c>
      <c r="E7" s="6">
        <f t="shared" si="1"/>
        <v>287226</v>
      </c>
      <c r="F7" s="15">
        <f t="shared" si="0"/>
        <v>738915</v>
      </c>
    </row>
    <row r="8" spans="1:6" ht="11.25">
      <c r="A8" s="7" t="s">
        <v>8</v>
      </c>
      <c r="B8" s="8">
        <v>200</v>
      </c>
      <c r="C8" s="8" t="s">
        <v>65</v>
      </c>
      <c r="D8" s="6">
        <f t="shared" si="1"/>
        <v>66048</v>
      </c>
      <c r="E8" s="6">
        <f t="shared" si="1"/>
        <v>0</v>
      </c>
      <c r="F8" s="15">
        <f t="shared" si="0"/>
        <v>66048</v>
      </c>
    </row>
    <row r="9" spans="1:6" ht="11.25">
      <c r="A9" s="7" t="s">
        <v>9</v>
      </c>
      <c r="B9" s="8">
        <v>200</v>
      </c>
      <c r="C9" s="8" t="s">
        <v>66</v>
      </c>
      <c r="D9" s="6">
        <f t="shared" si="1"/>
        <v>329841</v>
      </c>
      <c r="E9" s="6">
        <f t="shared" si="1"/>
        <v>88674.57</v>
      </c>
      <c r="F9" s="15">
        <f t="shared" si="0"/>
        <v>241166.43</v>
      </c>
    </row>
    <row r="10" spans="1:6" ht="11.25">
      <c r="A10" s="7" t="s">
        <v>10</v>
      </c>
      <c r="B10" s="8">
        <v>200</v>
      </c>
      <c r="C10" s="8" t="s">
        <v>67</v>
      </c>
      <c r="D10" s="26">
        <f>SUM(D11+D12+D13+D14)</f>
        <v>683790.64</v>
      </c>
      <c r="E10" s="26">
        <f>SUM(E11+E12+E13+E14)</f>
        <v>148926.71000000002</v>
      </c>
      <c r="F10" s="15">
        <f t="shared" si="0"/>
        <v>534863.9299999999</v>
      </c>
    </row>
    <row r="11" spans="1:6" ht="11.25">
      <c r="A11" s="7" t="s">
        <v>11</v>
      </c>
      <c r="B11" s="8">
        <v>200</v>
      </c>
      <c r="C11" s="8" t="s">
        <v>68</v>
      </c>
      <c r="D11" s="6">
        <f aca="true" t="shared" si="2" ref="D11:E13">SUM(D29)</f>
        <v>53000</v>
      </c>
      <c r="E11" s="6">
        <f t="shared" si="2"/>
        <v>19247.28</v>
      </c>
      <c r="F11" s="15">
        <f t="shared" si="0"/>
        <v>33752.72</v>
      </c>
    </row>
    <row r="12" spans="1:6" ht="11.25">
      <c r="A12" s="7" t="s">
        <v>12</v>
      </c>
      <c r="B12" s="8">
        <v>200</v>
      </c>
      <c r="C12" s="8" t="s">
        <v>69</v>
      </c>
      <c r="D12" s="6">
        <f t="shared" si="2"/>
        <v>92900</v>
      </c>
      <c r="E12" s="6">
        <f t="shared" si="2"/>
        <v>34907.83</v>
      </c>
      <c r="F12" s="15">
        <f t="shared" si="0"/>
        <v>57992.17</v>
      </c>
    </row>
    <row r="13" spans="1:6" ht="11.25">
      <c r="A13" s="7" t="s">
        <v>13</v>
      </c>
      <c r="B13" s="8">
        <v>200</v>
      </c>
      <c r="C13" s="8" t="s">
        <v>70</v>
      </c>
      <c r="D13" s="6">
        <f t="shared" si="2"/>
        <v>350000</v>
      </c>
      <c r="E13" s="6">
        <f t="shared" si="2"/>
        <v>0</v>
      </c>
      <c r="F13" s="15">
        <f t="shared" si="0"/>
        <v>350000</v>
      </c>
    </row>
    <row r="14" spans="1:6" ht="11.25">
      <c r="A14" s="7" t="s">
        <v>14</v>
      </c>
      <c r="B14" s="8">
        <v>200</v>
      </c>
      <c r="C14" s="8" t="s">
        <v>71</v>
      </c>
      <c r="D14" s="6">
        <f>D32+D101</f>
        <v>187890.64</v>
      </c>
      <c r="E14" s="6">
        <f>SUM(E32+E101)</f>
        <v>94771.6</v>
      </c>
      <c r="F14" s="15">
        <f t="shared" si="0"/>
        <v>93119.04000000001</v>
      </c>
    </row>
    <row r="15" spans="1:6" ht="11.25">
      <c r="A15" s="7" t="s">
        <v>40</v>
      </c>
      <c r="B15" s="8" t="s">
        <v>25</v>
      </c>
      <c r="C15" s="8" t="s">
        <v>72</v>
      </c>
      <c r="D15" s="6">
        <f>D16</f>
        <v>109711</v>
      </c>
      <c r="E15" s="6">
        <f>E16</f>
        <v>54854</v>
      </c>
      <c r="F15" s="15">
        <f t="shared" si="0"/>
        <v>54857</v>
      </c>
    </row>
    <row r="16" spans="1:6" ht="22.5">
      <c r="A16" s="7" t="s">
        <v>41</v>
      </c>
      <c r="B16" s="40" t="s">
        <v>25</v>
      </c>
      <c r="C16" s="40" t="s">
        <v>73</v>
      </c>
      <c r="D16" s="6">
        <f>D34+D83+D103</f>
        <v>109711</v>
      </c>
      <c r="E16" s="6">
        <f>E34+E83+E103</f>
        <v>54854</v>
      </c>
      <c r="F16" s="15"/>
    </row>
    <row r="17" spans="1:6" ht="11.25">
      <c r="A17" s="7" t="s">
        <v>15</v>
      </c>
      <c r="B17" s="8">
        <v>200</v>
      </c>
      <c r="C17" s="8" t="s">
        <v>74</v>
      </c>
      <c r="D17" s="6">
        <f>SUM(D35+D104+D96)</f>
        <v>37933</v>
      </c>
      <c r="E17" s="6">
        <f>E35+E92+E104</f>
        <v>20322.49</v>
      </c>
      <c r="F17" s="15">
        <f t="shared" si="0"/>
        <v>17610.51</v>
      </c>
    </row>
    <row r="18" spans="1:6" ht="12.75">
      <c r="A18" s="9" t="s">
        <v>16</v>
      </c>
      <c r="B18" s="8">
        <v>200</v>
      </c>
      <c r="C18" s="8" t="s">
        <v>75</v>
      </c>
      <c r="D18" s="26">
        <f>SUM(D19+D20)</f>
        <v>254965</v>
      </c>
      <c r="E18" s="26">
        <f>SUM(E19+E20)</f>
        <v>56024</v>
      </c>
      <c r="F18" s="15">
        <f t="shared" si="0"/>
        <v>198941</v>
      </c>
    </row>
    <row r="19" spans="1:6" ht="11.25">
      <c r="A19" s="7" t="s">
        <v>17</v>
      </c>
      <c r="B19" s="8">
        <v>200</v>
      </c>
      <c r="C19" s="8" t="s">
        <v>76</v>
      </c>
      <c r="D19" s="6">
        <f>SUM(D37)</f>
        <v>0</v>
      </c>
      <c r="E19" s="6">
        <f>SUM(E37)</f>
        <v>0</v>
      </c>
      <c r="F19" s="15">
        <f t="shared" si="0"/>
        <v>0</v>
      </c>
    </row>
    <row r="20" spans="1:6" ht="11.25">
      <c r="A20" s="7" t="s">
        <v>18</v>
      </c>
      <c r="B20" s="8">
        <v>200</v>
      </c>
      <c r="C20" s="8" t="s">
        <v>77</v>
      </c>
      <c r="D20" s="6">
        <f>SUM(D38+D107)</f>
        <v>254965</v>
      </c>
      <c r="E20" s="6">
        <f>SUM(E38+E107)</f>
        <v>56024</v>
      </c>
      <c r="F20" s="15">
        <f t="shared" si="0"/>
        <v>198941</v>
      </c>
    </row>
    <row r="21" spans="1:6" ht="15" customHeight="1">
      <c r="A21" s="7"/>
      <c r="B21" s="8"/>
      <c r="C21" s="8"/>
      <c r="D21" s="6"/>
      <c r="E21" s="6"/>
      <c r="F21" s="15"/>
    </row>
    <row r="22" spans="1:6" ht="24" customHeight="1">
      <c r="A22" s="20" t="s">
        <v>51</v>
      </c>
      <c r="B22" s="8">
        <v>200</v>
      </c>
      <c r="C22" s="16" t="s">
        <v>78</v>
      </c>
      <c r="D22" s="15">
        <f>SUM(D23+D36)</f>
        <v>2355588</v>
      </c>
      <c r="E22" s="15">
        <f>SUM(E23+E36)</f>
        <v>609103.77</v>
      </c>
      <c r="F22" s="15">
        <f t="shared" si="0"/>
        <v>1746484.23</v>
      </c>
    </row>
    <row r="23" spans="1:6" ht="12.75">
      <c r="A23" s="9" t="s">
        <v>5</v>
      </c>
      <c r="B23" s="8">
        <v>200</v>
      </c>
      <c r="C23" s="8" t="s">
        <v>79</v>
      </c>
      <c r="D23" s="26">
        <f>SUM(D24+D28+D35+D33)</f>
        <v>2110623</v>
      </c>
      <c r="E23" s="26">
        <f>SUM(E24+E28+E35+E33)</f>
        <v>556579.77</v>
      </c>
      <c r="F23" s="15">
        <f t="shared" si="0"/>
        <v>1554043.23</v>
      </c>
    </row>
    <row r="24" spans="1:6" ht="11.25">
      <c r="A24" s="7" t="s">
        <v>6</v>
      </c>
      <c r="B24" s="8">
        <v>200</v>
      </c>
      <c r="C24" s="8" t="s">
        <v>80</v>
      </c>
      <c r="D24" s="6">
        <f>SUM(D25+D26+D27)</f>
        <v>1422030</v>
      </c>
      <c r="E24" s="6">
        <f>SUM(E25+E26+E27)</f>
        <v>375900.57</v>
      </c>
      <c r="F24" s="15">
        <f t="shared" si="0"/>
        <v>1046129.4299999999</v>
      </c>
    </row>
    <row r="25" spans="1:6" ht="11.25">
      <c r="A25" s="7" t="s">
        <v>7</v>
      </c>
      <c r="B25" s="8">
        <v>200</v>
      </c>
      <c r="C25" s="8" t="s">
        <v>81</v>
      </c>
      <c r="D25" s="6">
        <f aca="true" t="shared" si="3" ref="D25:E27">SUM(D43+D66)</f>
        <v>1026141</v>
      </c>
      <c r="E25" s="6">
        <f t="shared" si="3"/>
        <v>287226</v>
      </c>
      <c r="F25" s="15">
        <f t="shared" si="0"/>
        <v>738915</v>
      </c>
    </row>
    <row r="26" spans="1:6" ht="11.25">
      <c r="A26" s="7" t="s">
        <v>8</v>
      </c>
      <c r="B26" s="8">
        <v>200</v>
      </c>
      <c r="C26" s="8" t="s">
        <v>82</v>
      </c>
      <c r="D26" s="6">
        <f t="shared" si="3"/>
        <v>66048</v>
      </c>
      <c r="E26" s="6">
        <f t="shared" si="3"/>
        <v>0</v>
      </c>
      <c r="F26" s="15">
        <f t="shared" si="0"/>
        <v>66048</v>
      </c>
    </row>
    <row r="27" spans="1:6" ht="11.25">
      <c r="A27" s="7" t="s">
        <v>9</v>
      </c>
      <c r="B27" s="8">
        <v>200</v>
      </c>
      <c r="C27" s="8" t="s">
        <v>83</v>
      </c>
      <c r="D27" s="6">
        <f t="shared" si="3"/>
        <v>329841</v>
      </c>
      <c r="E27" s="6">
        <f t="shared" si="3"/>
        <v>88674.57</v>
      </c>
      <c r="F27" s="15">
        <f t="shared" si="0"/>
        <v>241166.43</v>
      </c>
    </row>
    <row r="28" spans="1:6" ht="11.25">
      <c r="A28" s="7" t="s">
        <v>10</v>
      </c>
      <c r="B28" s="8">
        <v>200</v>
      </c>
      <c r="C28" s="8" t="s">
        <v>84</v>
      </c>
      <c r="D28" s="26">
        <f>SUM(D29+D30+D31+D32)</f>
        <v>641900</v>
      </c>
      <c r="E28" s="26">
        <f>SUM(E29+E30+E31+E32)</f>
        <v>148926.71000000002</v>
      </c>
      <c r="F28" s="15">
        <f t="shared" si="0"/>
        <v>492973.29</v>
      </c>
    </row>
    <row r="29" spans="1:6" ht="11.25">
      <c r="A29" s="7" t="s">
        <v>11</v>
      </c>
      <c r="B29" s="8">
        <v>200</v>
      </c>
      <c r="C29" s="8" t="s">
        <v>85</v>
      </c>
      <c r="D29" s="6">
        <f>SUM(D48+D49)</f>
        <v>53000</v>
      </c>
      <c r="E29" s="6">
        <f>E48+E49</f>
        <v>19247.28</v>
      </c>
      <c r="F29" s="15">
        <f t="shared" si="0"/>
        <v>33752.72</v>
      </c>
    </row>
    <row r="30" spans="1:6" ht="11.25">
      <c r="A30" s="7" t="s">
        <v>12</v>
      </c>
      <c r="B30" s="8">
        <v>200</v>
      </c>
      <c r="C30" s="8" t="s">
        <v>86</v>
      </c>
      <c r="D30" s="6">
        <f>SUM(D50)</f>
        <v>92900</v>
      </c>
      <c r="E30" s="6">
        <f>SUM(E50)</f>
        <v>34907.83</v>
      </c>
      <c r="F30" s="15">
        <f t="shared" si="0"/>
        <v>57992.17</v>
      </c>
    </row>
    <row r="31" spans="1:6" ht="11.25">
      <c r="A31" s="7" t="s">
        <v>13</v>
      </c>
      <c r="B31" s="8">
        <v>200</v>
      </c>
      <c r="C31" s="8" t="s">
        <v>87</v>
      </c>
      <c r="D31" s="6">
        <f>SUM(D51+D52)</f>
        <v>350000</v>
      </c>
      <c r="E31" s="6">
        <f>SUM(E51+E52)</f>
        <v>0</v>
      </c>
      <c r="F31" s="15">
        <f t="shared" si="0"/>
        <v>350000</v>
      </c>
    </row>
    <row r="32" spans="1:6" ht="11.25">
      <c r="A32" s="7" t="s">
        <v>14</v>
      </c>
      <c r="B32" s="8">
        <v>200</v>
      </c>
      <c r="C32" s="8" t="s">
        <v>88</v>
      </c>
      <c r="D32" s="6">
        <f>D53+D54</f>
        <v>146000</v>
      </c>
      <c r="E32" s="6">
        <f>SUM(E53+E54)</f>
        <v>94771.6</v>
      </c>
      <c r="F32" s="15">
        <f t="shared" si="0"/>
        <v>51228.399999999994</v>
      </c>
    </row>
    <row r="33" spans="1:6" ht="11.25">
      <c r="A33" s="7" t="s">
        <v>40</v>
      </c>
      <c r="B33" s="8" t="s">
        <v>25</v>
      </c>
      <c r="C33" s="8" t="s">
        <v>89</v>
      </c>
      <c r="D33" s="6">
        <f>D34</f>
        <v>22858</v>
      </c>
      <c r="E33" s="6">
        <f>E34</f>
        <v>11430</v>
      </c>
      <c r="F33" s="15"/>
    </row>
    <row r="34" spans="1:6" ht="22.5">
      <c r="A34" s="7" t="s">
        <v>41</v>
      </c>
      <c r="B34" s="40" t="s">
        <v>25</v>
      </c>
      <c r="C34" s="40" t="s">
        <v>90</v>
      </c>
      <c r="D34" s="6">
        <f>D73</f>
        <v>22858</v>
      </c>
      <c r="E34" s="6">
        <f>E73</f>
        <v>11430</v>
      </c>
      <c r="F34" s="15"/>
    </row>
    <row r="35" spans="1:6" ht="11.25">
      <c r="A35" s="7" t="s">
        <v>15</v>
      </c>
      <c r="B35" s="8">
        <v>200</v>
      </c>
      <c r="C35" s="8" t="s">
        <v>91</v>
      </c>
      <c r="D35" s="6">
        <f>SUM(D55+D56+D57)</f>
        <v>23835</v>
      </c>
      <c r="E35" s="6">
        <f>SUM(E55+E56+E57)</f>
        <v>20322.49</v>
      </c>
      <c r="F35" s="15">
        <f t="shared" si="0"/>
        <v>3512.5099999999984</v>
      </c>
    </row>
    <row r="36" spans="1:6" ht="12.75">
      <c r="A36" s="9" t="s">
        <v>16</v>
      </c>
      <c r="B36" s="8">
        <v>200</v>
      </c>
      <c r="C36" s="8" t="s">
        <v>92</v>
      </c>
      <c r="D36" s="26">
        <f>SUM(D58)</f>
        <v>244965</v>
      </c>
      <c r="E36" s="26">
        <f>SUM(E37+E38)</f>
        <v>52524</v>
      </c>
      <c r="F36" s="15">
        <f t="shared" si="0"/>
        <v>192441</v>
      </c>
    </row>
    <row r="37" spans="1:6" ht="11.25">
      <c r="A37" s="7" t="s">
        <v>17</v>
      </c>
      <c r="B37" s="8">
        <v>200</v>
      </c>
      <c r="C37" s="8" t="s">
        <v>93</v>
      </c>
      <c r="D37" s="6">
        <f>SUM(D59)</f>
        <v>0</v>
      </c>
      <c r="E37" s="6">
        <f>SUM(E59)</f>
        <v>0</v>
      </c>
      <c r="F37" s="15">
        <f t="shared" si="0"/>
        <v>0</v>
      </c>
    </row>
    <row r="38" spans="1:6" ht="17.25" customHeight="1">
      <c r="A38" s="7" t="s">
        <v>18</v>
      </c>
      <c r="B38" s="8">
        <v>200</v>
      </c>
      <c r="C38" s="8" t="s">
        <v>94</v>
      </c>
      <c r="D38" s="6">
        <f>SUM(D60+D61)</f>
        <v>244965</v>
      </c>
      <c r="E38" s="6">
        <f>SUM(E60+E61)</f>
        <v>52524</v>
      </c>
      <c r="F38" s="15">
        <f t="shared" si="0"/>
        <v>192441</v>
      </c>
    </row>
    <row r="39" spans="1:6" ht="15" customHeight="1">
      <c r="A39" s="7"/>
      <c r="B39" s="8"/>
      <c r="C39" s="8"/>
      <c r="D39" s="6"/>
      <c r="E39" s="6"/>
      <c r="F39" s="15"/>
    </row>
    <row r="40" spans="1:6" ht="24.75" customHeight="1">
      <c r="A40" s="20" t="s">
        <v>51</v>
      </c>
      <c r="B40" s="40">
        <v>200</v>
      </c>
      <c r="C40" s="38" t="s">
        <v>95</v>
      </c>
      <c r="D40" s="15">
        <f>SUM(D41+D58)</f>
        <v>1772699</v>
      </c>
      <c r="E40" s="15">
        <f>SUM(E41+E58)</f>
        <v>446217.35</v>
      </c>
      <c r="F40" s="15">
        <f t="shared" si="0"/>
        <v>1326481.65</v>
      </c>
    </row>
    <row r="41" spans="1:6" ht="12.75">
      <c r="A41" s="9" t="s">
        <v>5</v>
      </c>
      <c r="B41" s="8">
        <v>200</v>
      </c>
      <c r="C41" s="8" t="s">
        <v>96</v>
      </c>
      <c r="D41" s="26">
        <f>SUM(D42+D47+D55+D56+D57)</f>
        <v>1527734</v>
      </c>
      <c r="E41" s="26">
        <f>SUM(E42+E47+E55+E56+E57)</f>
        <v>393693.35</v>
      </c>
      <c r="F41" s="15">
        <f t="shared" si="0"/>
        <v>1134040.65</v>
      </c>
    </row>
    <row r="42" spans="1:6" ht="11.25">
      <c r="A42" s="7" t="s">
        <v>6</v>
      </c>
      <c r="B42" s="8">
        <v>200</v>
      </c>
      <c r="C42" s="8" t="s">
        <v>97</v>
      </c>
      <c r="D42" s="26">
        <f>SUM(D43+D44+D45)</f>
        <v>861999</v>
      </c>
      <c r="E42" s="26">
        <f>SUM(E43+E44+E45)</f>
        <v>224444.15</v>
      </c>
      <c r="F42" s="15">
        <f t="shared" si="0"/>
        <v>637554.85</v>
      </c>
    </row>
    <row r="43" spans="1:6" ht="11.25">
      <c r="A43" s="7" t="s">
        <v>7</v>
      </c>
      <c r="B43" s="8">
        <v>200</v>
      </c>
      <c r="C43" s="8" t="s">
        <v>98</v>
      </c>
      <c r="D43" s="6">
        <v>620428</v>
      </c>
      <c r="E43" s="6">
        <v>171939</v>
      </c>
      <c r="F43" s="15">
        <f t="shared" si="0"/>
        <v>448489</v>
      </c>
    </row>
    <row r="44" spans="1:6" ht="11.25">
      <c r="A44" s="7" t="s">
        <v>8</v>
      </c>
      <c r="B44" s="8">
        <v>200</v>
      </c>
      <c r="C44" s="8" t="s">
        <v>99</v>
      </c>
      <c r="D44" s="6">
        <v>41630</v>
      </c>
      <c r="E44" s="6">
        <v>0</v>
      </c>
      <c r="F44" s="15">
        <f t="shared" si="0"/>
        <v>41630</v>
      </c>
    </row>
    <row r="45" spans="1:6" ht="10.5" customHeight="1">
      <c r="A45" s="7" t="s">
        <v>9</v>
      </c>
      <c r="B45" s="8">
        <v>200</v>
      </c>
      <c r="C45" s="8" t="s">
        <v>100</v>
      </c>
      <c r="D45" s="6">
        <v>199941</v>
      </c>
      <c r="E45" s="6">
        <v>52505.15</v>
      </c>
      <c r="F45" s="15">
        <f t="shared" si="0"/>
        <v>147435.85</v>
      </c>
    </row>
    <row r="46" spans="1:6" ht="7.5" customHeight="1" hidden="1">
      <c r="A46" s="7"/>
      <c r="B46" s="8"/>
      <c r="C46" s="8"/>
      <c r="D46" s="6"/>
      <c r="E46" s="6"/>
      <c r="F46" s="15">
        <f t="shared" si="0"/>
        <v>0</v>
      </c>
    </row>
    <row r="47" spans="1:6" ht="11.25">
      <c r="A47" s="7" t="s">
        <v>10</v>
      </c>
      <c r="B47" s="8">
        <v>200</v>
      </c>
      <c r="C47" s="8" t="s">
        <v>101</v>
      </c>
      <c r="D47" s="26">
        <f>SUM(D48+D50+D51+D53+D52+D54+D49)</f>
        <v>641900</v>
      </c>
      <c r="E47" s="26">
        <f>SUM(E48+E50+E51+E53+E52+E54+E49)</f>
        <v>148926.71</v>
      </c>
      <c r="F47" s="15">
        <f t="shared" si="0"/>
        <v>492973.29000000004</v>
      </c>
    </row>
    <row r="48" spans="1:6" ht="11.25">
      <c r="A48" s="7" t="s">
        <v>11</v>
      </c>
      <c r="B48" s="8">
        <v>200</v>
      </c>
      <c r="C48" s="8" t="s">
        <v>102</v>
      </c>
      <c r="D48" s="6">
        <v>53000</v>
      </c>
      <c r="E48" s="6">
        <v>19247.28</v>
      </c>
      <c r="F48" s="15">
        <f t="shared" si="0"/>
        <v>33752.72</v>
      </c>
    </row>
    <row r="49" spans="1:6" ht="11.25">
      <c r="A49" s="7" t="s">
        <v>11</v>
      </c>
      <c r="B49" s="8">
        <v>200</v>
      </c>
      <c r="C49" s="8" t="s">
        <v>103</v>
      </c>
      <c r="D49" s="6">
        <v>0</v>
      </c>
      <c r="E49" s="6">
        <v>0</v>
      </c>
      <c r="F49" s="15">
        <f t="shared" si="0"/>
        <v>0</v>
      </c>
    </row>
    <row r="50" spans="1:6" ht="11.25">
      <c r="A50" s="7" t="s">
        <v>12</v>
      </c>
      <c r="B50" s="8">
        <v>200</v>
      </c>
      <c r="C50" s="8" t="s">
        <v>104</v>
      </c>
      <c r="D50" s="6">
        <v>92900</v>
      </c>
      <c r="E50" s="6">
        <v>34907.83</v>
      </c>
      <c r="F50" s="15">
        <f t="shared" si="0"/>
        <v>57992.17</v>
      </c>
    </row>
    <row r="51" spans="1:6" ht="11.25">
      <c r="A51" s="7" t="s">
        <v>13</v>
      </c>
      <c r="B51" s="8">
        <v>200</v>
      </c>
      <c r="C51" s="8" t="s">
        <v>105</v>
      </c>
      <c r="D51" s="6">
        <v>5000</v>
      </c>
      <c r="E51" s="6">
        <v>0</v>
      </c>
      <c r="F51" s="15">
        <f t="shared" si="0"/>
        <v>5000</v>
      </c>
    </row>
    <row r="52" spans="1:6" ht="11.25">
      <c r="A52" s="7" t="s">
        <v>13</v>
      </c>
      <c r="B52" s="8" t="s">
        <v>25</v>
      </c>
      <c r="C52" s="8" t="s">
        <v>106</v>
      </c>
      <c r="D52" s="6">
        <v>345000</v>
      </c>
      <c r="E52" s="6">
        <v>0</v>
      </c>
      <c r="F52" s="15">
        <f t="shared" si="0"/>
        <v>345000</v>
      </c>
    </row>
    <row r="53" spans="1:6" ht="11.25">
      <c r="A53" s="7" t="s">
        <v>14</v>
      </c>
      <c r="B53" s="8">
        <v>200</v>
      </c>
      <c r="C53" s="8" t="s">
        <v>107</v>
      </c>
      <c r="D53" s="6">
        <v>80683</v>
      </c>
      <c r="E53" s="6">
        <v>32520</v>
      </c>
      <c r="F53" s="15">
        <f t="shared" si="0"/>
        <v>48163</v>
      </c>
    </row>
    <row r="54" spans="1:6" ht="11.25">
      <c r="A54" s="7" t="s">
        <v>14</v>
      </c>
      <c r="B54" s="8" t="s">
        <v>25</v>
      </c>
      <c r="C54" s="8" t="s">
        <v>108</v>
      </c>
      <c r="D54" s="6">
        <v>65317</v>
      </c>
      <c r="E54" s="6">
        <v>62251.6</v>
      </c>
      <c r="F54" s="15">
        <f t="shared" si="0"/>
        <v>3065.4000000000015</v>
      </c>
    </row>
    <row r="55" spans="1:6" ht="11.25">
      <c r="A55" s="7" t="s">
        <v>15</v>
      </c>
      <c r="B55" s="8">
        <v>200</v>
      </c>
      <c r="C55" s="8" t="s">
        <v>109</v>
      </c>
      <c r="D55" s="6">
        <v>0</v>
      </c>
      <c r="E55" s="6">
        <v>0</v>
      </c>
      <c r="F55" s="15">
        <f t="shared" si="0"/>
        <v>0</v>
      </c>
    </row>
    <row r="56" spans="1:6" ht="11.25">
      <c r="A56" s="7" t="s">
        <v>15</v>
      </c>
      <c r="B56" s="8" t="s">
        <v>25</v>
      </c>
      <c r="C56" s="8" t="s">
        <v>110</v>
      </c>
      <c r="D56" s="6">
        <v>22639</v>
      </c>
      <c r="E56" s="6">
        <v>19726.49</v>
      </c>
      <c r="F56" s="15">
        <f t="shared" si="0"/>
        <v>2912.5099999999984</v>
      </c>
    </row>
    <row r="57" spans="1:6" ht="11.25">
      <c r="A57" s="7" t="s">
        <v>15</v>
      </c>
      <c r="B57" s="8" t="s">
        <v>25</v>
      </c>
      <c r="C57" s="8" t="s">
        <v>111</v>
      </c>
      <c r="D57" s="6">
        <v>1196</v>
      </c>
      <c r="E57" s="6">
        <v>596</v>
      </c>
      <c r="F57" s="15">
        <f t="shared" si="0"/>
        <v>600</v>
      </c>
    </row>
    <row r="58" spans="1:6" ht="12.75">
      <c r="A58" s="9" t="s">
        <v>16</v>
      </c>
      <c r="B58" s="8">
        <v>200</v>
      </c>
      <c r="C58" s="8" t="s">
        <v>112</v>
      </c>
      <c r="D58" s="26">
        <f>SUM(D59+D60+D61)</f>
        <v>244965</v>
      </c>
      <c r="E58" s="26">
        <f>SUM(E59+E60+E61)</f>
        <v>52524</v>
      </c>
      <c r="F58" s="15">
        <f t="shared" si="0"/>
        <v>192441</v>
      </c>
    </row>
    <row r="59" spans="1:6" ht="11.25">
      <c r="A59" s="7" t="s">
        <v>17</v>
      </c>
      <c r="B59" s="8">
        <v>200</v>
      </c>
      <c r="C59" s="8" t="s">
        <v>113</v>
      </c>
      <c r="D59" s="6">
        <v>0</v>
      </c>
      <c r="E59" s="6">
        <v>0</v>
      </c>
      <c r="F59" s="15">
        <f t="shared" si="0"/>
        <v>0</v>
      </c>
    </row>
    <row r="60" spans="1:6" ht="10.5" customHeight="1">
      <c r="A60" s="7" t="s">
        <v>18</v>
      </c>
      <c r="B60" s="8">
        <v>200</v>
      </c>
      <c r="C60" s="8" t="s">
        <v>114</v>
      </c>
      <c r="D60" s="6"/>
      <c r="E60" s="6">
        <v>0</v>
      </c>
      <c r="F60" s="15">
        <f t="shared" si="0"/>
        <v>0</v>
      </c>
    </row>
    <row r="61" spans="1:6" ht="10.5" customHeight="1">
      <c r="A61" s="7" t="s">
        <v>18</v>
      </c>
      <c r="B61" s="8">
        <v>200</v>
      </c>
      <c r="C61" s="8" t="s">
        <v>115</v>
      </c>
      <c r="D61" s="6">
        <v>244965</v>
      </c>
      <c r="E61" s="6">
        <v>52524</v>
      </c>
      <c r="F61" s="15">
        <f t="shared" si="0"/>
        <v>192441</v>
      </c>
    </row>
    <row r="62" spans="1:6" ht="11.25">
      <c r="A62" s="7"/>
      <c r="B62" s="8"/>
      <c r="C62" s="8"/>
      <c r="D62" s="6"/>
      <c r="E62" s="6"/>
      <c r="F62" s="15"/>
    </row>
    <row r="63" spans="1:6" ht="27" customHeight="1">
      <c r="A63" s="20" t="s">
        <v>51</v>
      </c>
      <c r="B63" s="40">
        <v>200</v>
      </c>
      <c r="C63" s="38" t="s">
        <v>116</v>
      </c>
      <c r="D63" s="15">
        <f>SUM(D64)</f>
        <v>560031</v>
      </c>
      <c r="E63" s="15">
        <f>SUM(E64)</f>
        <v>151456.41999999998</v>
      </c>
      <c r="F63" s="15">
        <f t="shared" si="0"/>
        <v>408574.58</v>
      </c>
    </row>
    <row r="64" spans="1:6" ht="12.75">
      <c r="A64" s="9" t="s">
        <v>5</v>
      </c>
      <c r="B64" s="8">
        <v>200</v>
      </c>
      <c r="C64" s="8" t="s">
        <v>117</v>
      </c>
      <c r="D64" s="26">
        <f>SUM(D65)</f>
        <v>560031</v>
      </c>
      <c r="E64" s="26">
        <f>SUM(E65)</f>
        <v>151456.41999999998</v>
      </c>
      <c r="F64" s="15">
        <f t="shared" si="0"/>
        <v>408574.58</v>
      </c>
    </row>
    <row r="65" spans="1:6" ht="11.25">
      <c r="A65" s="7" t="s">
        <v>6</v>
      </c>
      <c r="B65" s="8">
        <v>200</v>
      </c>
      <c r="C65" s="8" t="s">
        <v>118</v>
      </c>
      <c r="D65" s="26">
        <f>SUM(D66+D67+D68)</f>
        <v>560031</v>
      </c>
      <c r="E65" s="26">
        <f>SUM(E66+E67+E68)</f>
        <v>151456.41999999998</v>
      </c>
      <c r="F65" s="15">
        <f t="shared" si="0"/>
        <v>408574.58</v>
      </c>
    </row>
    <row r="66" spans="1:6" ht="11.25">
      <c r="A66" s="7" t="s">
        <v>7</v>
      </c>
      <c r="B66" s="8">
        <v>200</v>
      </c>
      <c r="C66" s="8" t="s">
        <v>119</v>
      </c>
      <c r="D66" s="6">
        <v>405713</v>
      </c>
      <c r="E66" s="6">
        <v>115287</v>
      </c>
      <c r="F66" s="15">
        <f t="shared" si="0"/>
        <v>290426</v>
      </c>
    </row>
    <row r="67" spans="1:6" ht="11.25">
      <c r="A67" s="7" t="s">
        <v>8</v>
      </c>
      <c r="B67" s="8">
        <v>200</v>
      </c>
      <c r="C67" s="8" t="s">
        <v>120</v>
      </c>
      <c r="D67" s="6">
        <v>24418</v>
      </c>
      <c r="E67" s="6">
        <v>0</v>
      </c>
      <c r="F67" s="15">
        <f t="shared" si="0"/>
        <v>24418</v>
      </c>
    </row>
    <row r="68" spans="1:6" ht="11.25">
      <c r="A68" s="7" t="s">
        <v>9</v>
      </c>
      <c r="B68" s="8">
        <v>200</v>
      </c>
      <c r="C68" s="8" t="s">
        <v>121</v>
      </c>
      <c r="D68" s="6">
        <v>129900</v>
      </c>
      <c r="E68" s="6">
        <v>36169.42</v>
      </c>
      <c r="F68" s="15">
        <f t="shared" si="0"/>
        <v>93730.58</v>
      </c>
    </row>
    <row r="69" spans="1:6" ht="11.25">
      <c r="A69" s="7"/>
      <c r="B69" s="8"/>
      <c r="C69" s="8"/>
      <c r="D69" s="6"/>
      <c r="E69" s="6"/>
      <c r="F69" s="15"/>
    </row>
    <row r="70" spans="1:6" ht="26.25" customHeight="1">
      <c r="A70" s="41" t="s">
        <v>51</v>
      </c>
      <c r="B70" s="40" t="s">
        <v>25</v>
      </c>
      <c r="C70" s="38" t="s">
        <v>122</v>
      </c>
      <c r="D70" s="15">
        <f aca="true" t="shared" si="4" ref="D70:E72">D71</f>
        <v>22858</v>
      </c>
      <c r="E70" s="15">
        <f t="shared" si="4"/>
        <v>11430</v>
      </c>
      <c r="F70" s="15">
        <f>D70-E70</f>
        <v>11428</v>
      </c>
    </row>
    <row r="71" spans="1:6" ht="12.75">
      <c r="A71" s="9" t="s">
        <v>5</v>
      </c>
      <c r="B71" s="8" t="s">
        <v>25</v>
      </c>
      <c r="C71" s="19" t="s">
        <v>123</v>
      </c>
      <c r="D71" s="6">
        <f t="shared" si="4"/>
        <v>22858</v>
      </c>
      <c r="E71" s="6">
        <f t="shared" si="4"/>
        <v>11430</v>
      </c>
      <c r="F71" s="15">
        <f>D71-E71</f>
        <v>11428</v>
      </c>
    </row>
    <row r="72" spans="1:6" ht="11.25">
      <c r="A72" s="7" t="s">
        <v>40</v>
      </c>
      <c r="B72" s="8" t="s">
        <v>25</v>
      </c>
      <c r="C72" s="19" t="s">
        <v>124</v>
      </c>
      <c r="D72" s="6">
        <f t="shared" si="4"/>
        <v>22858</v>
      </c>
      <c r="E72" s="6">
        <f t="shared" si="4"/>
        <v>11430</v>
      </c>
      <c r="F72" s="15">
        <f>D72-E72</f>
        <v>11428</v>
      </c>
    </row>
    <row r="73" spans="1:6" ht="22.5">
      <c r="A73" s="7" t="s">
        <v>41</v>
      </c>
      <c r="B73" s="40" t="s">
        <v>25</v>
      </c>
      <c r="C73" s="39" t="s">
        <v>125</v>
      </c>
      <c r="D73" s="6">
        <f>D78</f>
        <v>22858</v>
      </c>
      <c r="E73" s="6">
        <f>E78</f>
        <v>11430</v>
      </c>
      <c r="F73" s="15">
        <f>D73-E73</f>
        <v>11428</v>
      </c>
    </row>
    <row r="74" spans="1:6" ht="11.25">
      <c r="A74" s="7"/>
      <c r="B74" s="8"/>
      <c r="C74" s="8"/>
      <c r="D74" s="6"/>
      <c r="E74" s="6"/>
      <c r="F74" s="15"/>
    </row>
    <row r="75" spans="1:6" ht="36">
      <c r="A75" s="20" t="s">
        <v>51</v>
      </c>
      <c r="B75" s="38" t="s">
        <v>25</v>
      </c>
      <c r="C75" s="38" t="s">
        <v>126</v>
      </c>
      <c r="D75" s="15">
        <f aca="true" t="shared" si="5" ref="D75:E77">D76</f>
        <v>22858</v>
      </c>
      <c r="E75" s="15">
        <f t="shared" si="5"/>
        <v>11430</v>
      </c>
      <c r="F75" s="15">
        <f>D75-E75</f>
        <v>11428</v>
      </c>
    </row>
    <row r="76" spans="1:6" ht="12.75">
      <c r="A76" s="9" t="s">
        <v>5</v>
      </c>
      <c r="B76" s="8" t="s">
        <v>25</v>
      </c>
      <c r="C76" s="19" t="s">
        <v>127</v>
      </c>
      <c r="D76" s="6">
        <f t="shared" si="5"/>
        <v>22858</v>
      </c>
      <c r="E76" s="6">
        <f t="shared" si="5"/>
        <v>11430</v>
      </c>
      <c r="F76" s="15">
        <f>D76-E76</f>
        <v>11428</v>
      </c>
    </row>
    <row r="77" spans="1:6" ht="11.25">
      <c r="A77" s="7" t="s">
        <v>40</v>
      </c>
      <c r="B77" s="8" t="s">
        <v>25</v>
      </c>
      <c r="C77" s="19" t="s">
        <v>128</v>
      </c>
      <c r="D77" s="6">
        <f t="shared" si="5"/>
        <v>22858</v>
      </c>
      <c r="E77" s="6">
        <f t="shared" si="5"/>
        <v>11430</v>
      </c>
      <c r="F77" s="15">
        <f>D77-E77</f>
        <v>11428</v>
      </c>
    </row>
    <row r="78" spans="1:6" ht="22.5">
      <c r="A78" s="7" t="s">
        <v>41</v>
      </c>
      <c r="B78" s="40" t="s">
        <v>25</v>
      </c>
      <c r="C78" s="39" t="s">
        <v>129</v>
      </c>
      <c r="D78" s="6">
        <v>22858</v>
      </c>
      <c r="E78" s="6">
        <v>11430</v>
      </c>
      <c r="F78" s="15">
        <f>D78-E78</f>
        <v>11428</v>
      </c>
    </row>
    <row r="79" spans="1:6" ht="11.25">
      <c r="A79" s="7"/>
      <c r="B79" s="8"/>
      <c r="C79" s="8"/>
      <c r="D79" s="6"/>
      <c r="E79" s="6"/>
      <c r="F79" s="15"/>
    </row>
    <row r="80" spans="1:6" ht="36">
      <c r="A80" s="20" t="s">
        <v>56</v>
      </c>
      <c r="B80" s="38" t="s">
        <v>25</v>
      </c>
      <c r="C80" s="38" t="s">
        <v>130</v>
      </c>
      <c r="D80" s="15">
        <f aca="true" t="shared" si="6" ref="D80:E82">D81</f>
        <v>74210</v>
      </c>
      <c r="E80" s="15">
        <f t="shared" si="6"/>
        <v>37104</v>
      </c>
      <c r="F80" s="26">
        <f>D80-E80</f>
        <v>37106</v>
      </c>
    </row>
    <row r="81" spans="1:6" ht="12.75">
      <c r="A81" s="28" t="s">
        <v>5</v>
      </c>
      <c r="B81" s="19" t="s">
        <v>25</v>
      </c>
      <c r="C81" s="19" t="s">
        <v>131</v>
      </c>
      <c r="D81" s="26">
        <f t="shared" si="6"/>
        <v>74210</v>
      </c>
      <c r="E81" s="26">
        <f t="shared" si="6"/>
        <v>37104</v>
      </c>
      <c r="F81" s="26">
        <f>D81-E81</f>
        <v>37106</v>
      </c>
    </row>
    <row r="82" spans="1:6" ht="11.25">
      <c r="A82" s="7" t="s">
        <v>40</v>
      </c>
      <c r="B82" s="8" t="s">
        <v>25</v>
      </c>
      <c r="C82" s="8" t="s">
        <v>132</v>
      </c>
      <c r="D82" s="6">
        <f t="shared" si="6"/>
        <v>74210</v>
      </c>
      <c r="E82" s="6">
        <f t="shared" si="6"/>
        <v>37104</v>
      </c>
      <c r="F82" s="15">
        <f>D82-E82</f>
        <v>37106</v>
      </c>
    </row>
    <row r="83" spans="1:6" ht="22.5">
      <c r="A83" s="7" t="s">
        <v>41</v>
      </c>
      <c r="B83" s="40" t="s">
        <v>25</v>
      </c>
      <c r="C83" s="8" t="s">
        <v>133</v>
      </c>
      <c r="D83" s="6">
        <f>D88</f>
        <v>74210</v>
      </c>
      <c r="E83" s="6">
        <f>E88</f>
        <v>37104</v>
      </c>
      <c r="F83" s="26">
        <f>D83-E83</f>
        <v>37106</v>
      </c>
    </row>
    <row r="84" spans="1:6" ht="11.25">
      <c r="A84" s="7"/>
      <c r="B84" s="8"/>
      <c r="C84" s="8"/>
      <c r="D84" s="6"/>
      <c r="E84" s="6"/>
      <c r="F84" s="15"/>
    </row>
    <row r="85" spans="1:6" ht="36">
      <c r="A85" s="20" t="s">
        <v>56</v>
      </c>
      <c r="B85" s="40" t="s">
        <v>25</v>
      </c>
      <c r="C85" s="40" t="s">
        <v>134</v>
      </c>
      <c r="D85" s="6">
        <f aca="true" t="shared" si="7" ref="D85:E87">D86</f>
        <v>74210</v>
      </c>
      <c r="E85" s="6">
        <f t="shared" si="7"/>
        <v>37104</v>
      </c>
      <c r="F85" s="15">
        <f>D85-E85</f>
        <v>37106</v>
      </c>
    </row>
    <row r="86" spans="1:6" ht="12.75">
      <c r="A86" s="9" t="s">
        <v>5</v>
      </c>
      <c r="B86" s="8" t="s">
        <v>25</v>
      </c>
      <c r="C86" s="8" t="s">
        <v>135</v>
      </c>
      <c r="D86" s="6">
        <f t="shared" si="7"/>
        <v>74210</v>
      </c>
      <c r="E86" s="6">
        <f t="shared" si="7"/>
        <v>37104</v>
      </c>
      <c r="F86" s="15">
        <f>D86-E86</f>
        <v>37106</v>
      </c>
    </row>
    <row r="87" spans="1:6" ht="11.25">
      <c r="A87" s="7" t="s">
        <v>40</v>
      </c>
      <c r="B87" s="8" t="s">
        <v>25</v>
      </c>
      <c r="C87" s="8" t="s">
        <v>136</v>
      </c>
      <c r="D87" s="6">
        <f t="shared" si="7"/>
        <v>74210</v>
      </c>
      <c r="E87" s="6">
        <f t="shared" si="7"/>
        <v>37104</v>
      </c>
      <c r="F87" s="15">
        <f>D87-E87</f>
        <v>37106</v>
      </c>
    </row>
    <row r="88" spans="1:6" ht="22.5">
      <c r="A88" s="7" t="s">
        <v>41</v>
      </c>
      <c r="B88" s="40" t="s">
        <v>25</v>
      </c>
      <c r="C88" s="40" t="s">
        <v>137</v>
      </c>
      <c r="D88" s="6">
        <v>74210</v>
      </c>
      <c r="E88" s="6">
        <v>37104</v>
      </c>
      <c r="F88" s="15">
        <f>D88-E88</f>
        <v>37106</v>
      </c>
    </row>
    <row r="89" spans="1:6" ht="11.25">
      <c r="A89" s="7" t="s">
        <v>15</v>
      </c>
      <c r="B89" s="40" t="s">
        <v>25</v>
      </c>
      <c r="C89" s="40" t="s">
        <v>310</v>
      </c>
      <c r="D89" s="6">
        <v>44683</v>
      </c>
      <c r="E89" s="6">
        <v>0</v>
      </c>
      <c r="F89" s="15">
        <v>44683</v>
      </c>
    </row>
    <row r="90" spans="1:6" ht="11.25">
      <c r="A90" s="17" t="s">
        <v>57</v>
      </c>
      <c r="B90" s="40" t="s">
        <v>25</v>
      </c>
      <c r="C90" s="39" t="s">
        <v>138</v>
      </c>
      <c r="D90" s="15">
        <f>D91</f>
        <v>10000</v>
      </c>
      <c r="E90" s="15">
        <f>E91</f>
        <v>0</v>
      </c>
      <c r="F90" s="15">
        <f>D90-E90</f>
        <v>10000</v>
      </c>
    </row>
    <row r="91" spans="1:6" ht="12.75">
      <c r="A91" s="9" t="s">
        <v>5</v>
      </c>
      <c r="B91" s="40" t="s">
        <v>25</v>
      </c>
      <c r="C91" s="39" t="s">
        <v>139</v>
      </c>
      <c r="D91" s="6">
        <f>D92</f>
        <v>10000</v>
      </c>
      <c r="E91" s="6">
        <f>E92</f>
        <v>0</v>
      </c>
      <c r="F91" s="15">
        <f>D91-E91</f>
        <v>10000</v>
      </c>
    </row>
    <row r="92" spans="1:6" ht="11.25">
      <c r="A92" s="7" t="s">
        <v>15</v>
      </c>
      <c r="B92" s="40" t="s">
        <v>25</v>
      </c>
      <c r="C92" s="39" t="s">
        <v>140</v>
      </c>
      <c r="D92" s="6">
        <f>D96</f>
        <v>10000</v>
      </c>
      <c r="E92" s="6">
        <f>E96</f>
        <v>0</v>
      </c>
      <c r="F92" s="15">
        <f>D92-E92</f>
        <v>10000</v>
      </c>
    </row>
    <row r="93" spans="1:6" ht="11.25">
      <c r="A93" s="7"/>
      <c r="B93" s="8"/>
      <c r="C93" s="8"/>
      <c r="D93" s="6"/>
      <c r="E93" s="6"/>
      <c r="F93" s="15"/>
    </row>
    <row r="94" spans="1:6" ht="11.25">
      <c r="A94" s="17" t="s">
        <v>57</v>
      </c>
      <c r="B94" s="16" t="s">
        <v>25</v>
      </c>
      <c r="C94" s="39" t="s">
        <v>141</v>
      </c>
      <c r="D94" s="15">
        <f>D95</f>
        <v>10000</v>
      </c>
      <c r="E94" s="15">
        <f>E95</f>
        <v>0</v>
      </c>
      <c r="F94" s="15">
        <f>D94-E94</f>
        <v>10000</v>
      </c>
    </row>
    <row r="95" spans="1:6" ht="12.75">
      <c r="A95" s="9" t="s">
        <v>5</v>
      </c>
      <c r="B95" s="8" t="s">
        <v>25</v>
      </c>
      <c r="C95" s="39" t="s">
        <v>142</v>
      </c>
      <c r="D95" s="6">
        <f>D96</f>
        <v>10000</v>
      </c>
      <c r="E95" s="6">
        <f>E96</f>
        <v>0</v>
      </c>
      <c r="F95" s="15">
        <f>D95-E95</f>
        <v>10000</v>
      </c>
    </row>
    <row r="96" spans="1:6" ht="11.25">
      <c r="A96" s="7" t="s">
        <v>15</v>
      </c>
      <c r="B96" s="8" t="s">
        <v>25</v>
      </c>
      <c r="C96" s="39" t="s">
        <v>143</v>
      </c>
      <c r="D96" s="6">
        <v>10000</v>
      </c>
      <c r="E96" s="6"/>
      <c r="F96" s="15">
        <f>D96-E96</f>
        <v>10000</v>
      </c>
    </row>
    <row r="97" spans="1:6" ht="11.25">
      <c r="A97" s="7"/>
      <c r="B97" s="8"/>
      <c r="C97" s="8"/>
      <c r="D97" s="6"/>
      <c r="E97" s="6"/>
      <c r="F97" s="15"/>
    </row>
    <row r="98" spans="1:6" ht="11.25">
      <c r="A98" s="17" t="s">
        <v>19</v>
      </c>
      <c r="B98" s="8" t="s">
        <v>25</v>
      </c>
      <c r="C98" s="16" t="s">
        <v>144</v>
      </c>
      <c r="D98" s="15">
        <f>SUM(D99+D106)</f>
        <v>68631.64</v>
      </c>
      <c r="E98" s="15">
        <f>SUM(E99+E106)</f>
        <v>9820</v>
      </c>
      <c r="F98" s="15">
        <f t="shared" si="0"/>
        <v>58811.64</v>
      </c>
    </row>
    <row r="99" spans="1:6" ht="11.25">
      <c r="A99" s="7" t="s">
        <v>5</v>
      </c>
      <c r="B99" s="8" t="s">
        <v>25</v>
      </c>
      <c r="C99" s="8" t="s">
        <v>145</v>
      </c>
      <c r="D99" s="26">
        <f>SUM(D102+D104+D100)</f>
        <v>58631.64</v>
      </c>
      <c r="E99" s="26">
        <f>SUM(E102+E104+E100)</f>
        <v>6320</v>
      </c>
      <c r="F99" s="15">
        <f t="shared" si="0"/>
        <v>52311.64</v>
      </c>
    </row>
    <row r="100" spans="1:6" ht="11.25">
      <c r="A100" s="7" t="s">
        <v>10</v>
      </c>
      <c r="B100" s="8" t="s">
        <v>25</v>
      </c>
      <c r="C100" s="8" t="s">
        <v>146</v>
      </c>
      <c r="D100" s="26">
        <f>D101</f>
        <v>41890.64</v>
      </c>
      <c r="E100" s="26">
        <f>E101</f>
        <v>0</v>
      </c>
      <c r="F100" s="15">
        <f t="shared" si="0"/>
        <v>41890.64</v>
      </c>
    </row>
    <row r="101" spans="1:6" ht="11.25">
      <c r="A101" s="7" t="s">
        <v>14</v>
      </c>
      <c r="B101" s="8" t="s">
        <v>25</v>
      </c>
      <c r="C101" s="8" t="s">
        <v>147</v>
      </c>
      <c r="D101" s="26">
        <f>D125+D130</f>
        <v>41890.64</v>
      </c>
      <c r="E101" s="26">
        <f>E125+E130</f>
        <v>0</v>
      </c>
      <c r="F101" s="15">
        <f t="shared" si="0"/>
        <v>41890.64</v>
      </c>
    </row>
    <row r="102" spans="1:6" ht="11.25">
      <c r="A102" s="7" t="s">
        <v>10</v>
      </c>
      <c r="B102" s="8" t="s">
        <v>25</v>
      </c>
      <c r="C102" s="8" t="s">
        <v>148</v>
      </c>
      <c r="D102" s="26">
        <f>(D103)</f>
        <v>12643</v>
      </c>
      <c r="E102" s="26">
        <f>(E103)</f>
        <v>6320</v>
      </c>
      <c r="F102" s="15">
        <f>(D102-E102)</f>
        <v>6323</v>
      </c>
    </row>
    <row r="103" spans="1:6" ht="11.25">
      <c r="A103" s="7" t="s">
        <v>14</v>
      </c>
      <c r="B103" s="8" t="s">
        <v>25</v>
      </c>
      <c r="C103" s="8" t="s">
        <v>149</v>
      </c>
      <c r="D103" s="26">
        <f>(D120)</f>
        <v>12643</v>
      </c>
      <c r="E103" s="26">
        <v>6320</v>
      </c>
      <c r="F103" s="15">
        <f>(D103-E103)</f>
        <v>6323</v>
      </c>
    </row>
    <row r="104" spans="1:6" ht="11.25">
      <c r="A104" s="7" t="s">
        <v>15</v>
      </c>
      <c r="B104" s="8" t="s">
        <v>25</v>
      </c>
      <c r="C104" s="8" t="s">
        <v>150</v>
      </c>
      <c r="D104" s="6">
        <f>SUM(D111)</f>
        <v>4098</v>
      </c>
      <c r="E104" s="6">
        <f>E111</f>
        <v>0</v>
      </c>
      <c r="F104" s="15">
        <f t="shared" si="0"/>
        <v>4098</v>
      </c>
    </row>
    <row r="105" spans="1:6" ht="11.25" hidden="1">
      <c r="A105" s="7"/>
      <c r="B105" s="8"/>
      <c r="C105" s="8"/>
      <c r="D105" s="6"/>
      <c r="E105" s="6"/>
      <c r="F105" s="15">
        <f aca="true" t="shared" si="8" ref="F105:F191">(D105-E105)</f>
        <v>0</v>
      </c>
    </row>
    <row r="106" spans="1:6" ht="12.75">
      <c r="A106" s="9" t="s">
        <v>16</v>
      </c>
      <c r="B106" s="8" t="s">
        <v>25</v>
      </c>
      <c r="C106" s="8" t="s">
        <v>151</v>
      </c>
      <c r="D106" s="6">
        <f>D107</f>
        <v>10000</v>
      </c>
      <c r="E106" s="6">
        <f>E107</f>
        <v>3500</v>
      </c>
      <c r="F106" s="15">
        <f t="shared" si="0"/>
        <v>6500</v>
      </c>
    </row>
    <row r="107" spans="1:6" ht="11.25">
      <c r="A107" s="7" t="s">
        <v>18</v>
      </c>
      <c r="B107" s="8" t="s">
        <v>25</v>
      </c>
      <c r="C107" s="8" t="s">
        <v>152</v>
      </c>
      <c r="D107" s="6">
        <f>D115</f>
        <v>10000</v>
      </c>
      <c r="E107" s="6">
        <f>E115</f>
        <v>3500</v>
      </c>
      <c r="F107" s="15">
        <f>(D107-E107)</f>
        <v>6500</v>
      </c>
    </row>
    <row r="108" spans="1:6" ht="11.25">
      <c r="A108" s="7"/>
      <c r="B108" s="8"/>
      <c r="C108" s="8"/>
      <c r="D108" s="6"/>
      <c r="E108" s="6"/>
      <c r="F108" s="15"/>
    </row>
    <row r="109" spans="1:6" ht="11.25">
      <c r="A109" s="7" t="s">
        <v>19</v>
      </c>
      <c r="B109" s="8" t="s">
        <v>25</v>
      </c>
      <c r="C109" s="8" t="s">
        <v>153</v>
      </c>
      <c r="D109" s="15">
        <f>SUM(D110)</f>
        <v>4098</v>
      </c>
      <c r="E109" s="15">
        <f>SUM(E110)</f>
        <v>0</v>
      </c>
      <c r="F109" s="15">
        <f t="shared" si="8"/>
        <v>4098</v>
      </c>
    </row>
    <row r="110" spans="1:6" ht="11.25">
      <c r="A110" s="7" t="s">
        <v>5</v>
      </c>
      <c r="B110" s="8" t="s">
        <v>25</v>
      </c>
      <c r="C110" s="8" t="s">
        <v>154</v>
      </c>
      <c r="D110" s="6">
        <f>SUM(D111)</f>
        <v>4098</v>
      </c>
      <c r="E110" s="6">
        <f>SUM(E111)</f>
        <v>0</v>
      </c>
      <c r="F110" s="15">
        <f t="shared" si="8"/>
        <v>4098</v>
      </c>
    </row>
    <row r="111" spans="1:6" ht="11.25">
      <c r="A111" s="7" t="s">
        <v>15</v>
      </c>
      <c r="B111" s="8" t="s">
        <v>25</v>
      </c>
      <c r="C111" s="8" t="s">
        <v>155</v>
      </c>
      <c r="D111" s="6">
        <v>4098</v>
      </c>
      <c r="E111" s="6">
        <v>0</v>
      </c>
      <c r="F111" s="15">
        <f t="shared" si="8"/>
        <v>4098</v>
      </c>
    </row>
    <row r="112" spans="1:6" ht="11.25">
      <c r="A112" s="7"/>
      <c r="B112" s="8"/>
      <c r="C112" s="8"/>
      <c r="D112" s="6"/>
      <c r="E112" s="6"/>
      <c r="F112" s="15"/>
    </row>
    <row r="113" spans="1:6" ht="11.25">
      <c r="A113" s="7" t="s">
        <v>19</v>
      </c>
      <c r="B113" s="8" t="s">
        <v>25</v>
      </c>
      <c r="C113" s="8" t="s">
        <v>156</v>
      </c>
      <c r="D113" s="6">
        <f>(D114)</f>
        <v>10000</v>
      </c>
      <c r="E113" s="6">
        <f>(E114)</f>
        <v>3500</v>
      </c>
      <c r="F113" s="15">
        <f>(D113-E113)</f>
        <v>6500</v>
      </c>
    </row>
    <row r="114" spans="1:6" ht="11.25">
      <c r="A114" s="7" t="s">
        <v>10</v>
      </c>
      <c r="B114" s="8" t="s">
        <v>25</v>
      </c>
      <c r="C114" s="8" t="s">
        <v>157</v>
      </c>
      <c r="D114" s="6">
        <f>(D115)</f>
        <v>10000</v>
      </c>
      <c r="E114" s="6">
        <f>(E115)</f>
        <v>3500</v>
      </c>
      <c r="F114" s="15">
        <f>(D114-E114)</f>
        <v>6500</v>
      </c>
    </row>
    <row r="115" spans="1:6" ht="11.25">
      <c r="A115" s="7" t="s">
        <v>14</v>
      </c>
      <c r="B115" s="8" t="s">
        <v>25</v>
      </c>
      <c r="C115" s="8" t="s">
        <v>158</v>
      </c>
      <c r="D115" s="6">
        <v>10000</v>
      </c>
      <c r="E115" s="6">
        <v>3500</v>
      </c>
      <c r="F115" s="15">
        <f>(D115-E115)</f>
        <v>6500</v>
      </c>
    </row>
    <row r="116" spans="1:6" ht="11.25">
      <c r="A116" s="7"/>
      <c r="B116" s="8"/>
      <c r="C116" s="8"/>
      <c r="D116" s="6"/>
      <c r="E116" s="6"/>
      <c r="F116" s="15"/>
    </row>
    <row r="117" spans="1:6" ht="11.25">
      <c r="A117" s="7" t="s">
        <v>19</v>
      </c>
      <c r="B117" s="8" t="s">
        <v>25</v>
      </c>
      <c r="C117" s="8" t="s">
        <v>159</v>
      </c>
      <c r="D117" s="6">
        <f aca="true" t="shared" si="9" ref="D117:E119">D118</f>
        <v>12643</v>
      </c>
      <c r="E117" s="6">
        <f t="shared" si="9"/>
        <v>6320</v>
      </c>
      <c r="F117" s="15">
        <f>D117-E117</f>
        <v>6323</v>
      </c>
    </row>
    <row r="118" spans="1:6" ht="11.25">
      <c r="A118" s="7" t="s">
        <v>5</v>
      </c>
      <c r="B118" s="8" t="s">
        <v>25</v>
      </c>
      <c r="C118" s="8" t="s">
        <v>160</v>
      </c>
      <c r="D118" s="6">
        <f t="shared" si="9"/>
        <v>12643</v>
      </c>
      <c r="E118" s="6">
        <f t="shared" si="9"/>
        <v>6320</v>
      </c>
      <c r="F118" s="15">
        <f>D118-E118</f>
        <v>6323</v>
      </c>
    </row>
    <row r="119" spans="1:6" ht="11.25">
      <c r="A119" s="7" t="s">
        <v>40</v>
      </c>
      <c r="B119" s="8" t="s">
        <v>25</v>
      </c>
      <c r="C119" s="8" t="s">
        <v>161</v>
      </c>
      <c r="D119" s="6">
        <f t="shared" si="9"/>
        <v>12643</v>
      </c>
      <c r="E119" s="6">
        <f>E120</f>
        <v>6320</v>
      </c>
      <c r="F119" s="15">
        <f>D119-E119</f>
        <v>6323</v>
      </c>
    </row>
    <row r="120" spans="1:6" ht="22.5">
      <c r="A120" s="7" t="s">
        <v>41</v>
      </c>
      <c r="B120" s="40" t="s">
        <v>25</v>
      </c>
      <c r="C120" s="40" t="s">
        <v>162</v>
      </c>
      <c r="D120" s="6">
        <v>12643</v>
      </c>
      <c r="E120" s="6">
        <v>6320</v>
      </c>
      <c r="F120" s="15">
        <f>D120-E120</f>
        <v>6323</v>
      </c>
    </row>
    <row r="121" spans="1:6" ht="11.25">
      <c r="A121" s="7"/>
      <c r="B121" s="40"/>
      <c r="C121" s="40"/>
      <c r="D121" s="6"/>
      <c r="E121" s="6"/>
      <c r="F121" s="15"/>
    </row>
    <row r="122" spans="1:6" ht="11.25">
      <c r="A122" s="17" t="s">
        <v>19</v>
      </c>
      <c r="B122" s="39" t="s">
        <v>25</v>
      </c>
      <c r="C122" s="39" t="s">
        <v>163</v>
      </c>
      <c r="D122" s="6">
        <f aca="true" t="shared" si="10" ref="D122:E124">D123</f>
        <v>34578</v>
      </c>
      <c r="E122" s="6">
        <f t="shared" si="10"/>
        <v>0</v>
      </c>
      <c r="F122" s="15">
        <f>D122-E122</f>
        <v>34578</v>
      </c>
    </row>
    <row r="123" spans="1:6" ht="12.75">
      <c r="A123" s="9" t="s">
        <v>5</v>
      </c>
      <c r="B123" s="8" t="s">
        <v>25</v>
      </c>
      <c r="C123" s="19" t="s">
        <v>164</v>
      </c>
      <c r="D123" s="6">
        <f t="shared" si="10"/>
        <v>34578</v>
      </c>
      <c r="E123" s="6">
        <f t="shared" si="10"/>
        <v>0</v>
      </c>
      <c r="F123" s="15">
        <f>D123-E123</f>
        <v>34578</v>
      </c>
    </row>
    <row r="124" spans="1:6" ht="11.25">
      <c r="A124" s="7" t="s">
        <v>10</v>
      </c>
      <c r="B124" s="8" t="s">
        <v>25</v>
      </c>
      <c r="C124" s="19" t="s">
        <v>165</v>
      </c>
      <c r="D124" s="6">
        <f t="shared" si="10"/>
        <v>34578</v>
      </c>
      <c r="E124" s="6">
        <f t="shared" si="10"/>
        <v>0</v>
      </c>
      <c r="F124" s="15">
        <f>D124-E124</f>
        <v>34578</v>
      </c>
    </row>
    <row r="125" spans="1:6" ht="11.25">
      <c r="A125" s="7" t="s">
        <v>14</v>
      </c>
      <c r="B125" s="8" t="s">
        <v>25</v>
      </c>
      <c r="C125" s="19" t="s">
        <v>166</v>
      </c>
      <c r="D125" s="6">
        <v>34578</v>
      </c>
      <c r="E125" s="6">
        <v>0</v>
      </c>
      <c r="F125" s="15">
        <f>D125-E125</f>
        <v>34578</v>
      </c>
    </row>
    <row r="126" spans="1:6" ht="11.25">
      <c r="A126" s="7"/>
      <c r="B126" s="8"/>
      <c r="C126" s="8"/>
      <c r="D126" s="6"/>
      <c r="E126" s="6"/>
      <c r="F126" s="15"/>
    </row>
    <row r="127" spans="1:6" ht="11.25">
      <c r="A127" s="17" t="s">
        <v>19</v>
      </c>
      <c r="B127" s="38" t="s">
        <v>25</v>
      </c>
      <c r="C127" s="39" t="s">
        <v>167</v>
      </c>
      <c r="D127" s="6">
        <f aca="true" t="shared" si="11" ref="D127:E129">D128</f>
        <v>7312.64</v>
      </c>
      <c r="E127" s="6">
        <f t="shared" si="11"/>
        <v>0</v>
      </c>
      <c r="F127" s="15">
        <f>D127-E127</f>
        <v>7312.64</v>
      </c>
    </row>
    <row r="128" spans="1:6" ht="12.75">
      <c r="A128" s="9" t="s">
        <v>5</v>
      </c>
      <c r="B128" s="8" t="s">
        <v>25</v>
      </c>
      <c r="C128" s="19" t="s">
        <v>168</v>
      </c>
      <c r="D128" s="6">
        <f t="shared" si="11"/>
        <v>7312.64</v>
      </c>
      <c r="E128" s="6">
        <f t="shared" si="11"/>
        <v>0</v>
      </c>
      <c r="F128" s="15">
        <f>D128-E128</f>
        <v>7312.64</v>
      </c>
    </row>
    <row r="129" spans="1:6" ht="11.25">
      <c r="A129" s="7" t="s">
        <v>10</v>
      </c>
      <c r="B129" s="8" t="s">
        <v>25</v>
      </c>
      <c r="C129" s="19" t="s">
        <v>169</v>
      </c>
      <c r="D129" s="6">
        <f t="shared" si="11"/>
        <v>7312.64</v>
      </c>
      <c r="E129" s="6">
        <f t="shared" si="11"/>
        <v>0</v>
      </c>
      <c r="F129" s="15">
        <f>D129-E129</f>
        <v>7312.64</v>
      </c>
    </row>
    <row r="130" spans="1:6" ht="11.25">
      <c r="A130" s="7" t="s">
        <v>14</v>
      </c>
      <c r="B130" s="8" t="s">
        <v>25</v>
      </c>
      <c r="C130" s="19" t="s">
        <v>170</v>
      </c>
      <c r="D130" s="6">
        <v>7312.64</v>
      </c>
      <c r="E130" s="6">
        <v>0</v>
      </c>
      <c r="F130" s="15">
        <f>D130-E130</f>
        <v>7312.64</v>
      </c>
    </row>
    <row r="131" spans="1:6" ht="11.25">
      <c r="A131" s="7" t="s">
        <v>14</v>
      </c>
      <c r="B131" s="8" t="s">
        <v>25</v>
      </c>
      <c r="C131" s="19" t="s">
        <v>311</v>
      </c>
      <c r="D131" s="6">
        <v>6793.86</v>
      </c>
      <c r="E131" s="6">
        <v>0</v>
      </c>
      <c r="F131" s="15">
        <v>6793.86</v>
      </c>
    </row>
    <row r="132" spans="1:6" ht="11.25">
      <c r="A132" s="17" t="s">
        <v>42</v>
      </c>
      <c r="B132" s="8" t="s">
        <v>25</v>
      </c>
      <c r="C132" s="16" t="s">
        <v>171</v>
      </c>
      <c r="D132" s="15">
        <f>SUM(D133+D137)</f>
        <v>60000</v>
      </c>
      <c r="E132" s="15">
        <f>SUM(E133+E137)</f>
        <v>10727.45</v>
      </c>
      <c r="F132" s="15">
        <f t="shared" si="8"/>
        <v>49272.55</v>
      </c>
    </row>
    <row r="133" spans="1:6" ht="11.25">
      <c r="A133" s="7" t="s">
        <v>5</v>
      </c>
      <c r="B133" s="8" t="s">
        <v>25</v>
      </c>
      <c r="C133" s="8" t="s">
        <v>172</v>
      </c>
      <c r="D133" s="6">
        <f>SUM(D134)</f>
        <v>55614</v>
      </c>
      <c r="E133" s="6">
        <f>SUM(E134)</f>
        <v>10727.45</v>
      </c>
      <c r="F133" s="15">
        <f t="shared" si="8"/>
        <v>44886.55</v>
      </c>
    </row>
    <row r="134" spans="1:6" ht="11.25">
      <c r="A134" s="7" t="s">
        <v>6</v>
      </c>
      <c r="B134" s="8" t="s">
        <v>25</v>
      </c>
      <c r="C134" s="8" t="s">
        <v>173</v>
      </c>
      <c r="D134" s="6">
        <f>SUM(D135+D136)</f>
        <v>55614</v>
      </c>
      <c r="E134" s="6">
        <f>SUM(E135+E136)</f>
        <v>10727.45</v>
      </c>
      <c r="F134" s="15">
        <f t="shared" si="8"/>
        <v>44886.55</v>
      </c>
    </row>
    <row r="135" spans="1:6" ht="11.25">
      <c r="A135" s="7" t="s">
        <v>7</v>
      </c>
      <c r="B135" s="8" t="s">
        <v>25</v>
      </c>
      <c r="C135" s="8" t="s">
        <v>174</v>
      </c>
      <c r="D135" s="6">
        <f>D143</f>
        <v>42714</v>
      </c>
      <c r="E135" s="6">
        <f>E151</f>
        <v>8239.2</v>
      </c>
      <c r="F135" s="15">
        <f t="shared" si="8"/>
        <v>34474.8</v>
      </c>
    </row>
    <row r="136" spans="1:6" ht="11.25">
      <c r="A136" s="7" t="s">
        <v>9</v>
      </c>
      <c r="B136" s="8" t="s">
        <v>25</v>
      </c>
      <c r="C136" s="8" t="s">
        <v>175</v>
      </c>
      <c r="D136" s="6">
        <f>D144</f>
        <v>12900</v>
      </c>
      <c r="E136" s="6">
        <f>E152</f>
        <v>2488.25</v>
      </c>
      <c r="F136" s="15">
        <f t="shared" si="8"/>
        <v>10411.75</v>
      </c>
    </row>
    <row r="137" spans="1:6" ht="12.75">
      <c r="A137" s="9" t="s">
        <v>16</v>
      </c>
      <c r="B137" s="8" t="s">
        <v>25</v>
      </c>
      <c r="C137" s="8" t="s">
        <v>176</v>
      </c>
      <c r="D137" s="6">
        <f>(D138)</f>
        <v>4386</v>
      </c>
      <c r="E137" s="6">
        <f>(E138)</f>
        <v>0</v>
      </c>
      <c r="F137" s="15">
        <f>(D137-E137)</f>
        <v>4386</v>
      </c>
    </row>
    <row r="138" spans="1:6" ht="11.25">
      <c r="A138" s="7" t="s">
        <v>18</v>
      </c>
      <c r="B138" s="8" t="s">
        <v>25</v>
      </c>
      <c r="C138" s="8" t="s">
        <v>177</v>
      </c>
      <c r="D138" s="6">
        <f>D146</f>
        <v>4386</v>
      </c>
      <c r="E138" s="6">
        <f>E146</f>
        <v>0</v>
      </c>
      <c r="F138" s="15">
        <f>(D138-E138)</f>
        <v>4386</v>
      </c>
    </row>
    <row r="139" spans="1:6" ht="11.25">
      <c r="A139" s="7"/>
      <c r="B139" s="8"/>
      <c r="C139" s="8"/>
      <c r="D139" s="6"/>
      <c r="E139" s="6"/>
      <c r="F139" s="15"/>
    </row>
    <row r="140" spans="1:6" ht="11.25">
      <c r="A140" s="17" t="s">
        <v>43</v>
      </c>
      <c r="B140" s="8" t="s">
        <v>25</v>
      </c>
      <c r="C140" s="8" t="s">
        <v>178</v>
      </c>
      <c r="D140" s="15">
        <f>SUM(D141+D145)</f>
        <v>60000</v>
      </c>
      <c r="E140" s="15">
        <f>SUM(E141+E145)</f>
        <v>10727.45</v>
      </c>
      <c r="F140" s="15">
        <f t="shared" si="8"/>
        <v>49272.55</v>
      </c>
    </row>
    <row r="141" spans="1:6" ht="11.25">
      <c r="A141" s="7" t="s">
        <v>5</v>
      </c>
      <c r="B141" s="8" t="s">
        <v>25</v>
      </c>
      <c r="C141" s="8" t="s">
        <v>179</v>
      </c>
      <c r="D141" s="6">
        <f>SUM(D142)</f>
        <v>55614</v>
      </c>
      <c r="E141" s="6">
        <f>SUM(E142)</f>
        <v>10727.45</v>
      </c>
      <c r="F141" s="15">
        <f t="shared" si="8"/>
        <v>44886.55</v>
      </c>
    </row>
    <row r="142" spans="1:6" ht="11.25">
      <c r="A142" s="7" t="s">
        <v>6</v>
      </c>
      <c r="B142" s="8" t="s">
        <v>25</v>
      </c>
      <c r="C142" s="8" t="s">
        <v>180</v>
      </c>
      <c r="D142" s="6">
        <f>SUM(D143+D144)</f>
        <v>55614</v>
      </c>
      <c r="E142" s="6">
        <f>SUM(E143+E144)</f>
        <v>10727.45</v>
      </c>
      <c r="F142" s="15">
        <f t="shared" si="8"/>
        <v>44886.55</v>
      </c>
    </row>
    <row r="143" spans="1:6" ht="11.25">
      <c r="A143" s="7" t="s">
        <v>7</v>
      </c>
      <c r="B143" s="8" t="s">
        <v>25</v>
      </c>
      <c r="C143" s="8" t="s">
        <v>181</v>
      </c>
      <c r="D143" s="6">
        <f>SUM(D151)</f>
        <v>42714</v>
      </c>
      <c r="E143" s="6">
        <f>E151</f>
        <v>8239.2</v>
      </c>
      <c r="F143" s="15">
        <f t="shared" si="8"/>
        <v>34474.8</v>
      </c>
    </row>
    <row r="144" spans="1:6" ht="11.25">
      <c r="A144" s="7" t="s">
        <v>9</v>
      </c>
      <c r="B144" s="8" t="s">
        <v>25</v>
      </c>
      <c r="C144" s="8" t="s">
        <v>182</v>
      </c>
      <c r="D144" s="6">
        <f>SUM(D152)</f>
        <v>12900</v>
      </c>
      <c r="E144" s="6">
        <f>E152</f>
        <v>2488.25</v>
      </c>
      <c r="F144" s="15">
        <f t="shared" si="8"/>
        <v>10411.75</v>
      </c>
    </row>
    <row r="145" spans="1:6" ht="12.75">
      <c r="A145" s="9" t="s">
        <v>16</v>
      </c>
      <c r="B145" s="8" t="s">
        <v>25</v>
      </c>
      <c r="C145" s="8" t="s">
        <v>183</v>
      </c>
      <c r="D145" s="6">
        <f>(D146)</f>
        <v>4386</v>
      </c>
      <c r="E145" s="6">
        <f>(E146)</f>
        <v>0</v>
      </c>
      <c r="F145" s="15">
        <f>(D145-E145)</f>
        <v>4386</v>
      </c>
    </row>
    <row r="146" spans="1:6" ht="11.25">
      <c r="A146" s="7" t="s">
        <v>18</v>
      </c>
      <c r="B146" s="8" t="s">
        <v>25</v>
      </c>
      <c r="C146" s="8" t="s">
        <v>184</v>
      </c>
      <c r="D146" s="6">
        <f>(D154)</f>
        <v>4386</v>
      </c>
      <c r="E146" s="6">
        <f>E154</f>
        <v>0</v>
      </c>
      <c r="F146" s="15">
        <f>(D146-E146)</f>
        <v>4386</v>
      </c>
    </row>
    <row r="147" spans="1:6" ht="11.25">
      <c r="A147" s="7"/>
      <c r="B147" s="8"/>
      <c r="C147" s="8"/>
      <c r="D147" s="6"/>
      <c r="E147" s="6"/>
      <c r="F147" s="15"/>
    </row>
    <row r="148" spans="1:6" ht="11.25">
      <c r="A148" s="17" t="s">
        <v>43</v>
      </c>
      <c r="B148" s="8" t="s">
        <v>25</v>
      </c>
      <c r="C148" s="8" t="s">
        <v>185</v>
      </c>
      <c r="D148" s="15">
        <f>SUM(D149+D153)</f>
        <v>60000</v>
      </c>
      <c r="E148" s="15">
        <f>SUM(E149+E153)</f>
        <v>10727.45</v>
      </c>
      <c r="F148" s="15">
        <f t="shared" si="8"/>
        <v>49272.55</v>
      </c>
    </row>
    <row r="149" spans="1:6" ht="11.25">
      <c r="A149" s="7" t="s">
        <v>5</v>
      </c>
      <c r="B149" s="8" t="s">
        <v>25</v>
      </c>
      <c r="C149" s="8" t="s">
        <v>186</v>
      </c>
      <c r="D149" s="6">
        <f>SUM(D150)</f>
        <v>55614</v>
      </c>
      <c r="E149" s="6">
        <f>SUM(E150)</f>
        <v>10727.45</v>
      </c>
      <c r="F149" s="15">
        <f t="shared" si="8"/>
        <v>44886.55</v>
      </c>
    </row>
    <row r="150" spans="1:6" ht="11.25">
      <c r="A150" s="7" t="s">
        <v>6</v>
      </c>
      <c r="B150" s="8" t="s">
        <v>25</v>
      </c>
      <c r="C150" s="8" t="s">
        <v>187</v>
      </c>
      <c r="D150" s="6">
        <f>SUM(D151+D152)</f>
        <v>55614</v>
      </c>
      <c r="E150" s="6">
        <f>E151+E152</f>
        <v>10727.45</v>
      </c>
      <c r="F150" s="15">
        <f t="shared" si="8"/>
        <v>44886.55</v>
      </c>
    </row>
    <row r="151" spans="1:6" ht="11.25">
      <c r="A151" s="7" t="s">
        <v>7</v>
      </c>
      <c r="B151" s="8" t="s">
        <v>25</v>
      </c>
      <c r="C151" s="8" t="s">
        <v>188</v>
      </c>
      <c r="D151" s="6">
        <v>42714</v>
      </c>
      <c r="E151" s="6">
        <v>8239.2</v>
      </c>
      <c r="F151" s="15">
        <f t="shared" si="8"/>
        <v>34474.8</v>
      </c>
    </row>
    <row r="152" spans="1:6" ht="11.25">
      <c r="A152" s="7" t="s">
        <v>9</v>
      </c>
      <c r="B152" s="8" t="s">
        <v>25</v>
      </c>
      <c r="C152" s="8" t="s">
        <v>189</v>
      </c>
      <c r="D152" s="6">
        <v>12900</v>
      </c>
      <c r="E152" s="6">
        <v>2488.25</v>
      </c>
      <c r="F152" s="15">
        <f t="shared" si="8"/>
        <v>10411.75</v>
      </c>
    </row>
    <row r="153" spans="1:6" ht="12.75">
      <c r="A153" s="9" t="s">
        <v>16</v>
      </c>
      <c r="B153" s="8" t="s">
        <v>25</v>
      </c>
      <c r="C153" s="8" t="s">
        <v>190</v>
      </c>
      <c r="D153" s="6">
        <f>(D154)</f>
        <v>4386</v>
      </c>
      <c r="E153" s="6">
        <f>(E154)</f>
        <v>0</v>
      </c>
      <c r="F153" s="15">
        <f>(D153-E153)</f>
        <v>4386</v>
      </c>
    </row>
    <row r="154" spans="1:6" ht="11.25">
      <c r="A154" s="7" t="s">
        <v>18</v>
      </c>
      <c r="B154" s="8" t="s">
        <v>25</v>
      </c>
      <c r="C154" s="8" t="s">
        <v>191</v>
      </c>
      <c r="D154" s="6">
        <v>4386</v>
      </c>
      <c r="E154" s="6">
        <v>0</v>
      </c>
      <c r="F154" s="15">
        <f>(D154-E154)</f>
        <v>4386</v>
      </c>
    </row>
    <row r="155" spans="1:6" ht="13.5" customHeight="1">
      <c r="A155" s="7"/>
      <c r="B155" s="8"/>
      <c r="C155" s="8"/>
      <c r="D155" s="6"/>
      <c r="E155" s="6"/>
      <c r="F155" s="15"/>
    </row>
    <row r="156" spans="1:6" ht="24">
      <c r="A156" s="13" t="s">
        <v>20</v>
      </c>
      <c r="B156" s="40">
        <v>200</v>
      </c>
      <c r="C156" s="42" t="s">
        <v>192</v>
      </c>
      <c r="D156" s="15">
        <f>D157</f>
        <v>10528</v>
      </c>
      <c r="E156" s="15">
        <f>E157</f>
        <v>10747.900000000001</v>
      </c>
      <c r="F156" s="15">
        <f t="shared" si="8"/>
        <v>-219.90000000000146</v>
      </c>
    </row>
    <row r="157" spans="1:6" ht="12.75">
      <c r="A157" s="9" t="s">
        <v>16</v>
      </c>
      <c r="B157" s="8" t="s">
        <v>25</v>
      </c>
      <c r="C157" s="37" t="s">
        <v>193</v>
      </c>
      <c r="D157" s="26">
        <f>D159+D158</f>
        <v>10528</v>
      </c>
      <c r="E157" s="26">
        <f>E158+E159</f>
        <v>10747.900000000001</v>
      </c>
      <c r="F157" s="15">
        <f t="shared" si="8"/>
        <v>-219.90000000000146</v>
      </c>
    </row>
    <row r="158" spans="1:6" ht="12">
      <c r="A158" s="7" t="s">
        <v>17</v>
      </c>
      <c r="B158" s="8"/>
      <c r="C158" s="37" t="s">
        <v>194</v>
      </c>
      <c r="D158" s="26">
        <f>D163</f>
        <v>10000</v>
      </c>
      <c r="E158" s="26">
        <f>E163</f>
        <v>10220.2</v>
      </c>
      <c r="F158" s="15">
        <f t="shared" si="8"/>
        <v>-220.20000000000073</v>
      </c>
    </row>
    <row r="159" spans="1:6" ht="12">
      <c r="A159" s="7" t="s">
        <v>18</v>
      </c>
      <c r="B159" s="8" t="s">
        <v>25</v>
      </c>
      <c r="C159" s="37" t="s">
        <v>195</v>
      </c>
      <c r="D159" s="26">
        <f>D164</f>
        <v>528</v>
      </c>
      <c r="E159" s="26">
        <f>E164</f>
        <v>527.7</v>
      </c>
      <c r="F159" s="15">
        <f t="shared" si="8"/>
        <v>0.2999999999999545</v>
      </c>
    </row>
    <row r="160" spans="1:6" ht="11.25" customHeight="1">
      <c r="A160" s="7"/>
      <c r="B160" s="8"/>
      <c r="C160" s="8"/>
      <c r="D160" s="6"/>
      <c r="E160" s="6"/>
      <c r="F160" s="15"/>
    </row>
    <row r="161" spans="1:6" ht="30" customHeight="1">
      <c r="A161" s="11" t="s">
        <v>52</v>
      </c>
      <c r="B161" s="40">
        <v>200</v>
      </c>
      <c r="C161" s="38" t="s">
        <v>196</v>
      </c>
      <c r="D161" s="15">
        <f>D162</f>
        <v>10528</v>
      </c>
      <c r="E161" s="15">
        <f>E162</f>
        <v>10747.900000000001</v>
      </c>
      <c r="F161" s="15">
        <f t="shared" si="8"/>
        <v>-219.90000000000146</v>
      </c>
    </row>
    <row r="162" spans="1:6" ht="15" customHeight="1">
      <c r="A162" s="9" t="s">
        <v>16</v>
      </c>
      <c r="B162" s="40" t="s">
        <v>25</v>
      </c>
      <c r="C162" s="19" t="s">
        <v>197</v>
      </c>
      <c r="D162" s="26">
        <f>D164+D163</f>
        <v>10528</v>
      </c>
      <c r="E162" s="26">
        <f>E164+E163</f>
        <v>10747.900000000001</v>
      </c>
      <c r="F162" s="15">
        <f t="shared" si="8"/>
        <v>-219.90000000000146</v>
      </c>
    </row>
    <row r="163" spans="1:6" ht="15" customHeight="1">
      <c r="A163" s="7" t="s">
        <v>17</v>
      </c>
      <c r="B163" s="40"/>
      <c r="C163" s="19" t="s">
        <v>198</v>
      </c>
      <c r="D163" s="26">
        <f>D168</f>
        <v>10000</v>
      </c>
      <c r="E163" s="26">
        <f>E168</f>
        <v>10220.2</v>
      </c>
      <c r="F163" s="15">
        <f t="shared" si="8"/>
        <v>-220.20000000000073</v>
      </c>
    </row>
    <row r="164" spans="1:6" ht="15" customHeight="1">
      <c r="A164" s="7" t="s">
        <v>18</v>
      </c>
      <c r="B164" s="8" t="s">
        <v>25</v>
      </c>
      <c r="C164" s="19" t="s">
        <v>199</v>
      </c>
      <c r="D164" s="26">
        <f>D169</f>
        <v>528</v>
      </c>
      <c r="E164" s="26">
        <f>E169</f>
        <v>527.7</v>
      </c>
      <c r="F164" s="15">
        <f t="shared" si="8"/>
        <v>0.2999999999999545</v>
      </c>
    </row>
    <row r="165" spans="1:6" ht="8.25" customHeight="1">
      <c r="A165" s="7"/>
      <c r="B165" s="8"/>
      <c r="C165" s="8"/>
      <c r="D165" s="6"/>
      <c r="E165" s="6"/>
      <c r="F165" s="15"/>
    </row>
    <row r="166" spans="1:6" ht="28.5" customHeight="1">
      <c r="A166" s="11" t="s">
        <v>52</v>
      </c>
      <c r="B166" s="40">
        <v>200</v>
      </c>
      <c r="C166" s="38" t="s">
        <v>200</v>
      </c>
      <c r="D166" s="15">
        <f>D167</f>
        <v>10528</v>
      </c>
      <c r="E166" s="15">
        <f>E167</f>
        <v>10747.900000000001</v>
      </c>
      <c r="F166" s="15">
        <f t="shared" si="8"/>
        <v>-219.90000000000146</v>
      </c>
    </row>
    <row r="167" spans="1:6" ht="17.25" customHeight="1">
      <c r="A167" s="9" t="s">
        <v>16</v>
      </c>
      <c r="B167" s="8" t="s">
        <v>25</v>
      </c>
      <c r="C167" s="8" t="s">
        <v>201</v>
      </c>
      <c r="D167" s="26">
        <f>D169+D168</f>
        <v>10528</v>
      </c>
      <c r="E167" s="26">
        <f>E169+E168</f>
        <v>10747.900000000001</v>
      </c>
      <c r="F167" s="15">
        <f t="shared" si="8"/>
        <v>-219.90000000000146</v>
      </c>
    </row>
    <row r="168" spans="1:6" ht="17.25" customHeight="1">
      <c r="A168" s="7" t="s">
        <v>17</v>
      </c>
      <c r="B168" s="8" t="s">
        <v>25</v>
      </c>
      <c r="C168" s="8" t="s">
        <v>202</v>
      </c>
      <c r="D168" s="26">
        <v>10000</v>
      </c>
      <c r="E168" s="26">
        <v>10220.2</v>
      </c>
      <c r="F168" s="15">
        <f t="shared" si="8"/>
        <v>-220.20000000000073</v>
      </c>
    </row>
    <row r="169" spans="1:6" ht="17.25" customHeight="1">
      <c r="A169" s="7" t="s">
        <v>18</v>
      </c>
      <c r="B169" s="8" t="s">
        <v>25</v>
      </c>
      <c r="C169" s="8" t="s">
        <v>313</v>
      </c>
      <c r="D169" s="26">
        <v>528</v>
      </c>
      <c r="E169" s="26">
        <v>527.7</v>
      </c>
      <c r="F169" s="15">
        <f t="shared" si="8"/>
        <v>0.2999999999999545</v>
      </c>
    </row>
    <row r="170" spans="1:6" ht="7.5" customHeight="1">
      <c r="A170" s="7"/>
      <c r="B170" s="8"/>
      <c r="C170" s="8"/>
      <c r="D170" s="26"/>
      <c r="E170" s="26"/>
      <c r="F170" s="15"/>
    </row>
    <row r="171" spans="1:6" ht="17.25" customHeight="1">
      <c r="A171" s="20" t="s">
        <v>60</v>
      </c>
      <c r="B171" s="43" t="s">
        <v>25</v>
      </c>
      <c r="C171" s="43" t="s">
        <v>203</v>
      </c>
      <c r="D171" s="44">
        <f aca="true" t="shared" si="12" ref="D171:E173">D172</f>
        <v>561453</v>
      </c>
      <c r="E171" s="44">
        <f t="shared" si="12"/>
        <v>274392.5</v>
      </c>
      <c r="F171" s="15">
        <f t="shared" si="8"/>
        <v>287060.5</v>
      </c>
    </row>
    <row r="172" spans="1:6" ht="12.75" customHeight="1">
      <c r="A172" s="11" t="s">
        <v>5</v>
      </c>
      <c r="B172" s="8" t="s">
        <v>25</v>
      </c>
      <c r="C172" s="8" t="s">
        <v>204</v>
      </c>
      <c r="D172" s="26">
        <f t="shared" si="12"/>
        <v>561453</v>
      </c>
      <c r="E172" s="26">
        <f t="shared" si="12"/>
        <v>274392.5</v>
      </c>
      <c r="F172" s="15">
        <f t="shared" si="8"/>
        <v>287060.5</v>
      </c>
    </row>
    <row r="173" spans="1:6" ht="15" customHeight="1">
      <c r="A173" s="7" t="s">
        <v>10</v>
      </c>
      <c r="B173" s="8" t="s">
        <v>25</v>
      </c>
      <c r="C173" s="8" t="s">
        <v>205</v>
      </c>
      <c r="D173" s="26">
        <f t="shared" si="12"/>
        <v>561453</v>
      </c>
      <c r="E173" s="26">
        <f t="shared" si="12"/>
        <v>274392.5</v>
      </c>
      <c r="F173" s="15">
        <f t="shared" si="8"/>
        <v>287060.5</v>
      </c>
    </row>
    <row r="174" spans="1:6" ht="15" customHeight="1">
      <c r="A174" s="7" t="s">
        <v>13</v>
      </c>
      <c r="B174" s="8" t="s">
        <v>25</v>
      </c>
      <c r="C174" s="8" t="s">
        <v>206</v>
      </c>
      <c r="D174" s="26">
        <f>D179</f>
        <v>561453</v>
      </c>
      <c r="E174" s="26">
        <f>E179</f>
        <v>274392.5</v>
      </c>
      <c r="F174" s="15">
        <f t="shared" si="8"/>
        <v>287060.5</v>
      </c>
    </row>
    <row r="175" spans="1:6" ht="7.5" customHeight="1">
      <c r="A175" s="7"/>
      <c r="B175" s="8"/>
      <c r="C175" s="8"/>
      <c r="D175" s="26"/>
      <c r="E175" s="26"/>
      <c r="F175" s="15"/>
    </row>
    <row r="176" spans="1:6" ht="15" customHeight="1">
      <c r="A176" s="20" t="s">
        <v>61</v>
      </c>
      <c r="B176" s="43" t="s">
        <v>25</v>
      </c>
      <c r="C176" s="43" t="s">
        <v>207</v>
      </c>
      <c r="D176" s="44">
        <f aca="true" t="shared" si="13" ref="D176:E178">D177</f>
        <v>561453</v>
      </c>
      <c r="E176" s="44">
        <f t="shared" si="13"/>
        <v>274392.5</v>
      </c>
      <c r="F176" s="15">
        <f t="shared" si="8"/>
        <v>287060.5</v>
      </c>
    </row>
    <row r="177" spans="1:6" ht="15" customHeight="1">
      <c r="A177" s="11" t="s">
        <v>5</v>
      </c>
      <c r="B177" s="8" t="s">
        <v>25</v>
      </c>
      <c r="C177" s="8" t="s">
        <v>208</v>
      </c>
      <c r="D177" s="26">
        <f t="shared" si="13"/>
        <v>561453</v>
      </c>
      <c r="E177" s="26">
        <f t="shared" si="13"/>
        <v>274392.5</v>
      </c>
      <c r="F177" s="15">
        <f t="shared" si="8"/>
        <v>287060.5</v>
      </c>
    </row>
    <row r="178" spans="1:6" ht="15" customHeight="1">
      <c r="A178" s="7" t="s">
        <v>10</v>
      </c>
      <c r="B178" s="8" t="s">
        <v>25</v>
      </c>
      <c r="C178" s="8" t="s">
        <v>209</v>
      </c>
      <c r="D178" s="26">
        <f t="shared" si="13"/>
        <v>561453</v>
      </c>
      <c r="E178" s="26">
        <f t="shared" si="13"/>
        <v>274392.5</v>
      </c>
      <c r="F178" s="15">
        <f t="shared" si="8"/>
        <v>287060.5</v>
      </c>
    </row>
    <row r="179" spans="1:6" ht="15" customHeight="1">
      <c r="A179" s="7" t="s">
        <v>13</v>
      </c>
      <c r="B179" s="8" t="s">
        <v>25</v>
      </c>
      <c r="C179" s="8" t="s">
        <v>210</v>
      </c>
      <c r="D179" s="26">
        <f>D184</f>
        <v>561453</v>
      </c>
      <c r="E179" s="26">
        <f>E184</f>
        <v>274392.5</v>
      </c>
      <c r="F179" s="15">
        <f t="shared" si="8"/>
        <v>287060.5</v>
      </c>
    </row>
    <row r="180" spans="1:6" ht="7.5" customHeight="1">
      <c r="A180" s="7"/>
      <c r="B180" s="8"/>
      <c r="C180" s="8"/>
      <c r="D180" s="26"/>
      <c r="E180" s="26"/>
      <c r="F180" s="15"/>
    </row>
    <row r="181" spans="1:6" ht="15" customHeight="1">
      <c r="A181" s="20" t="s">
        <v>61</v>
      </c>
      <c r="B181" s="43" t="s">
        <v>25</v>
      </c>
      <c r="C181" s="43" t="s">
        <v>211</v>
      </c>
      <c r="D181" s="26">
        <f aca="true" t="shared" si="14" ref="D181:E183">D182</f>
        <v>561453</v>
      </c>
      <c r="E181" s="26">
        <f t="shared" si="14"/>
        <v>274392.5</v>
      </c>
      <c r="F181" s="15">
        <f t="shared" si="8"/>
        <v>287060.5</v>
      </c>
    </row>
    <row r="182" spans="1:6" ht="15" customHeight="1">
      <c r="A182" s="11" t="s">
        <v>5</v>
      </c>
      <c r="B182" s="8" t="s">
        <v>25</v>
      </c>
      <c r="C182" s="8" t="s">
        <v>212</v>
      </c>
      <c r="D182" s="26">
        <f t="shared" si="14"/>
        <v>561453</v>
      </c>
      <c r="E182" s="26">
        <f t="shared" si="14"/>
        <v>274392.5</v>
      </c>
      <c r="F182" s="15">
        <f t="shared" si="8"/>
        <v>287060.5</v>
      </c>
    </row>
    <row r="183" spans="1:6" ht="15" customHeight="1">
      <c r="A183" s="7" t="s">
        <v>10</v>
      </c>
      <c r="B183" s="8" t="s">
        <v>25</v>
      </c>
      <c r="C183" s="8" t="s">
        <v>213</v>
      </c>
      <c r="D183" s="26">
        <f t="shared" si="14"/>
        <v>561453</v>
      </c>
      <c r="E183" s="26">
        <f t="shared" si="14"/>
        <v>274392.5</v>
      </c>
      <c r="F183" s="15">
        <f t="shared" si="8"/>
        <v>287060.5</v>
      </c>
    </row>
    <row r="184" spans="1:6" ht="15" customHeight="1">
      <c r="A184" s="7" t="s">
        <v>13</v>
      </c>
      <c r="B184" s="8" t="s">
        <v>25</v>
      </c>
      <c r="C184" s="8" t="s">
        <v>214</v>
      </c>
      <c r="D184" s="26">
        <v>561453</v>
      </c>
      <c r="E184" s="26">
        <v>274392.5</v>
      </c>
      <c r="F184" s="15">
        <f t="shared" si="8"/>
        <v>287060.5</v>
      </c>
    </row>
    <row r="185" spans="1:6" ht="7.5" customHeight="1">
      <c r="A185" s="7"/>
      <c r="B185" s="8"/>
      <c r="C185" s="8"/>
      <c r="D185" s="6"/>
      <c r="E185" s="6"/>
      <c r="F185" s="15"/>
    </row>
    <row r="186" spans="1:6" ht="7.5" customHeight="1">
      <c r="A186" s="7"/>
      <c r="B186" s="8"/>
      <c r="C186" s="8"/>
      <c r="D186" s="6"/>
      <c r="E186" s="6"/>
      <c r="F186" s="15"/>
    </row>
    <row r="187" spans="1:6" ht="14.25" customHeight="1">
      <c r="A187" s="10" t="s">
        <v>21</v>
      </c>
      <c r="B187" s="8">
        <v>200</v>
      </c>
      <c r="C187" s="12" t="s">
        <v>215</v>
      </c>
      <c r="D187" s="15">
        <f>(D188+D194)</f>
        <v>806638</v>
      </c>
      <c r="E187" s="15">
        <f>(E188+E194)</f>
        <v>229812.12999999998</v>
      </c>
      <c r="F187" s="15">
        <f t="shared" si="8"/>
        <v>576825.87</v>
      </c>
    </row>
    <row r="188" spans="1:6" ht="12">
      <c r="A188" s="11" t="s">
        <v>5</v>
      </c>
      <c r="B188" s="8">
        <v>200</v>
      </c>
      <c r="C188" s="8" t="s">
        <v>216</v>
      </c>
      <c r="D188" s="26">
        <f>(D189+D193)</f>
        <v>660030</v>
      </c>
      <c r="E188" s="26">
        <f>(E189+E193)</f>
        <v>229812.12999999998</v>
      </c>
      <c r="F188" s="15">
        <f t="shared" si="8"/>
        <v>430217.87</v>
      </c>
    </row>
    <row r="189" spans="1:6" ht="11.25">
      <c r="A189" s="7" t="s">
        <v>10</v>
      </c>
      <c r="B189" s="8">
        <v>200</v>
      </c>
      <c r="C189" s="8" t="s">
        <v>217</v>
      </c>
      <c r="D189" s="26">
        <f>(D191+D192+D190)</f>
        <v>605030</v>
      </c>
      <c r="E189" s="26">
        <f>(E191+E192+E190)</f>
        <v>229812.12999999998</v>
      </c>
      <c r="F189" s="15">
        <f t="shared" si="8"/>
        <v>375217.87</v>
      </c>
    </row>
    <row r="190" spans="1:6" ht="11.25">
      <c r="A190" s="7" t="s">
        <v>12</v>
      </c>
      <c r="B190" s="8" t="s">
        <v>25</v>
      </c>
      <c r="C190" s="8" t="s">
        <v>218</v>
      </c>
      <c r="D190" s="26">
        <f>D227</f>
        <v>211048</v>
      </c>
      <c r="E190" s="26">
        <f>E227</f>
        <v>91495.9</v>
      </c>
      <c r="F190" s="15">
        <f t="shared" si="8"/>
        <v>119552.1</v>
      </c>
    </row>
    <row r="191" spans="1:6" ht="11.25">
      <c r="A191" s="7" t="s">
        <v>13</v>
      </c>
      <c r="B191" s="8">
        <v>200</v>
      </c>
      <c r="C191" s="8" t="s">
        <v>219</v>
      </c>
      <c r="D191" s="6">
        <f>(D211+D228)</f>
        <v>178982</v>
      </c>
      <c r="E191" s="26">
        <f>(E211+E228)</f>
        <v>62816.229999999996</v>
      </c>
      <c r="F191" s="15">
        <f t="shared" si="8"/>
        <v>116165.77</v>
      </c>
    </row>
    <row r="192" spans="1:6" ht="11.25">
      <c r="A192" s="7" t="s">
        <v>14</v>
      </c>
      <c r="B192" s="8" t="s">
        <v>25</v>
      </c>
      <c r="C192" s="8" t="s">
        <v>220</v>
      </c>
      <c r="D192" s="6">
        <f>(D212+D229+D201)</f>
        <v>215000</v>
      </c>
      <c r="E192" s="26">
        <f>(E212+E229+E201)</f>
        <v>75500</v>
      </c>
      <c r="F192" s="15">
        <f>(D192-E192)</f>
        <v>139500</v>
      </c>
    </row>
    <row r="193" spans="1:6" ht="11.25">
      <c r="A193" s="7" t="s">
        <v>15</v>
      </c>
      <c r="B193" s="8" t="s">
        <v>25</v>
      </c>
      <c r="C193" s="8" t="s">
        <v>221</v>
      </c>
      <c r="D193" s="6">
        <f>D230</f>
        <v>55000</v>
      </c>
      <c r="E193" s="26">
        <f>E230</f>
        <v>0</v>
      </c>
      <c r="F193" s="15">
        <f>(D193-E193)</f>
        <v>55000</v>
      </c>
    </row>
    <row r="194" spans="1:6" ht="12.75">
      <c r="A194" s="9" t="s">
        <v>16</v>
      </c>
      <c r="B194" s="8" t="s">
        <v>25</v>
      </c>
      <c r="C194" s="8" t="s">
        <v>222</v>
      </c>
      <c r="D194" s="6">
        <f>(D195+D196)</f>
        <v>146608</v>
      </c>
      <c r="E194" s="26">
        <f>E195+E196</f>
        <v>0</v>
      </c>
      <c r="F194" s="15">
        <f>(D194-E194)</f>
        <v>146608</v>
      </c>
    </row>
    <row r="195" spans="1:6" ht="11.25">
      <c r="A195" s="7" t="s">
        <v>17</v>
      </c>
      <c r="B195" s="8" t="s">
        <v>25</v>
      </c>
      <c r="C195" s="8" t="s">
        <v>223</v>
      </c>
      <c r="D195" s="6">
        <f>(D222)</f>
        <v>69000</v>
      </c>
      <c r="E195" s="26">
        <f>E214</f>
        <v>0</v>
      </c>
      <c r="F195" s="15">
        <f>(D195-E195)</f>
        <v>69000</v>
      </c>
    </row>
    <row r="196" spans="1:6" ht="11.25">
      <c r="A196" s="7" t="s">
        <v>18</v>
      </c>
      <c r="B196" s="8" t="s">
        <v>25</v>
      </c>
      <c r="C196" s="8" t="s">
        <v>224</v>
      </c>
      <c r="D196" s="6">
        <f>D232</f>
        <v>77608</v>
      </c>
      <c r="E196" s="26">
        <f>E232</f>
        <v>0</v>
      </c>
      <c r="F196" s="15">
        <f>(D196-E196)</f>
        <v>77608</v>
      </c>
    </row>
    <row r="197" spans="1:6" ht="6.75" customHeight="1">
      <c r="A197" s="7"/>
      <c r="B197" s="8"/>
      <c r="C197" s="8"/>
      <c r="D197" s="6"/>
      <c r="E197" s="15"/>
      <c r="F197" s="25"/>
    </row>
    <row r="198" spans="1:6" ht="14.25" customHeight="1">
      <c r="A198" s="17" t="s">
        <v>55</v>
      </c>
      <c r="B198" s="16" t="s">
        <v>25</v>
      </c>
      <c r="C198" s="16" t="s">
        <v>225</v>
      </c>
      <c r="D198" s="15">
        <f aca="true" t="shared" si="15" ref="D198:E200">D199</f>
        <v>25000</v>
      </c>
      <c r="E198" s="15">
        <f t="shared" si="15"/>
        <v>0</v>
      </c>
      <c r="F198" s="15">
        <f>(D198-E198)</f>
        <v>25000</v>
      </c>
    </row>
    <row r="199" spans="1:6" ht="14.25" customHeight="1">
      <c r="A199" s="7" t="s">
        <v>5</v>
      </c>
      <c r="B199" s="8" t="s">
        <v>25</v>
      </c>
      <c r="C199" s="8" t="s">
        <v>226</v>
      </c>
      <c r="D199" s="6">
        <f>D200</f>
        <v>25000</v>
      </c>
      <c r="E199" s="26">
        <f>E200</f>
        <v>0</v>
      </c>
      <c r="F199" s="15">
        <f>(D199-E199)</f>
        <v>25000</v>
      </c>
    </row>
    <row r="200" spans="1:6" ht="14.25" customHeight="1">
      <c r="A200" s="7" t="s">
        <v>10</v>
      </c>
      <c r="B200" s="8" t="s">
        <v>25</v>
      </c>
      <c r="C200" s="8" t="s">
        <v>227</v>
      </c>
      <c r="D200" s="6">
        <f t="shared" si="15"/>
        <v>25000</v>
      </c>
      <c r="E200" s="26">
        <f t="shared" si="15"/>
        <v>0</v>
      </c>
      <c r="F200" s="15">
        <f>(D200-E200)</f>
        <v>25000</v>
      </c>
    </row>
    <row r="201" spans="1:6" ht="14.25" customHeight="1">
      <c r="A201" s="7" t="s">
        <v>14</v>
      </c>
      <c r="B201" s="8" t="s">
        <v>25</v>
      </c>
      <c r="C201" s="8" t="s">
        <v>228</v>
      </c>
      <c r="D201" s="6">
        <f>D206</f>
        <v>25000</v>
      </c>
      <c r="E201" s="26">
        <f>E206</f>
        <v>0</v>
      </c>
      <c r="F201" s="15">
        <f>(D201-E201)</f>
        <v>25000</v>
      </c>
    </row>
    <row r="202" spans="1:6" ht="6.75" customHeight="1">
      <c r="A202" s="7"/>
      <c r="B202" s="8"/>
      <c r="C202" s="8"/>
      <c r="D202" s="6"/>
      <c r="E202" s="15"/>
      <c r="F202" s="25"/>
    </row>
    <row r="203" spans="1:6" ht="14.25" customHeight="1">
      <c r="A203" s="17" t="s">
        <v>55</v>
      </c>
      <c r="B203" s="16" t="s">
        <v>25</v>
      </c>
      <c r="C203" s="16" t="s">
        <v>229</v>
      </c>
      <c r="D203" s="15">
        <f aca="true" t="shared" si="16" ref="D203:E205">D204</f>
        <v>25000</v>
      </c>
      <c r="E203" s="15">
        <f t="shared" si="16"/>
        <v>0</v>
      </c>
      <c r="F203" s="15">
        <f>(D203-E203)</f>
        <v>25000</v>
      </c>
    </row>
    <row r="204" spans="1:6" ht="14.25" customHeight="1">
      <c r="A204" s="7" t="s">
        <v>5</v>
      </c>
      <c r="B204" s="8" t="s">
        <v>25</v>
      </c>
      <c r="C204" s="8" t="s">
        <v>230</v>
      </c>
      <c r="D204" s="6">
        <f>D205</f>
        <v>25000</v>
      </c>
      <c r="E204" s="26">
        <f>E205</f>
        <v>0</v>
      </c>
      <c r="F204" s="15">
        <f>(D204-E204)</f>
        <v>25000</v>
      </c>
    </row>
    <row r="205" spans="1:6" ht="14.25" customHeight="1">
      <c r="A205" s="7" t="s">
        <v>10</v>
      </c>
      <c r="B205" s="8" t="s">
        <v>25</v>
      </c>
      <c r="C205" s="8" t="s">
        <v>231</v>
      </c>
      <c r="D205" s="6">
        <f t="shared" si="16"/>
        <v>25000</v>
      </c>
      <c r="E205" s="26">
        <f t="shared" si="16"/>
        <v>0</v>
      </c>
      <c r="F205" s="15">
        <f>(D205-E205)</f>
        <v>25000</v>
      </c>
    </row>
    <row r="206" spans="1:6" ht="14.25" customHeight="1">
      <c r="A206" s="7" t="s">
        <v>14</v>
      </c>
      <c r="B206" s="8" t="s">
        <v>25</v>
      </c>
      <c r="C206" s="8" t="s">
        <v>232</v>
      </c>
      <c r="D206" s="6">
        <v>25000</v>
      </c>
      <c r="E206" s="26">
        <v>0</v>
      </c>
      <c r="F206" s="15">
        <f>(D206-E206)</f>
        <v>25000</v>
      </c>
    </row>
    <row r="207" spans="1:6" ht="6" customHeight="1">
      <c r="A207" s="7"/>
      <c r="B207" s="8"/>
      <c r="C207" s="8"/>
      <c r="D207" s="6"/>
      <c r="E207" s="26"/>
      <c r="F207" s="15"/>
    </row>
    <row r="208" spans="1:6" ht="12">
      <c r="A208" s="20" t="s">
        <v>22</v>
      </c>
      <c r="B208" s="8">
        <v>200</v>
      </c>
      <c r="C208" s="16" t="s">
        <v>233</v>
      </c>
      <c r="D208" s="15">
        <f>SUM(D209+D213)</f>
        <v>259000</v>
      </c>
      <c r="E208" s="15">
        <f>SUM(E209+E213)</f>
        <v>75500</v>
      </c>
      <c r="F208" s="15">
        <f aca="true" t="shared" si="17" ref="F208:F214">(D208-E208)</f>
        <v>183500</v>
      </c>
    </row>
    <row r="209" spans="1:6" ht="12">
      <c r="A209" s="11" t="s">
        <v>5</v>
      </c>
      <c r="B209" s="8">
        <v>200</v>
      </c>
      <c r="C209" s="8" t="s">
        <v>234</v>
      </c>
      <c r="D209" s="26">
        <f>SUM(D210)</f>
        <v>190000</v>
      </c>
      <c r="E209" s="26">
        <f>SUM(E210)</f>
        <v>75500</v>
      </c>
      <c r="F209" s="15">
        <f t="shared" si="17"/>
        <v>114500</v>
      </c>
    </row>
    <row r="210" spans="1:6" ht="11.25">
      <c r="A210" s="7" t="s">
        <v>10</v>
      </c>
      <c r="B210" s="8">
        <v>200</v>
      </c>
      <c r="C210" s="8" t="s">
        <v>235</v>
      </c>
      <c r="D210" s="26">
        <f>SUM(D211+D212)</f>
        <v>190000</v>
      </c>
      <c r="E210" s="26">
        <f>SUM(E211+E212)</f>
        <v>75500</v>
      </c>
      <c r="F210" s="15">
        <f t="shared" si="17"/>
        <v>114500</v>
      </c>
    </row>
    <row r="211" spans="1:6" ht="15" customHeight="1">
      <c r="A211" s="7" t="s">
        <v>13</v>
      </c>
      <c r="B211" s="8">
        <v>200</v>
      </c>
      <c r="C211" s="8" t="s">
        <v>236</v>
      </c>
      <c r="D211" s="6">
        <f>D219</f>
        <v>0</v>
      </c>
      <c r="E211" s="6">
        <f>E219</f>
        <v>0</v>
      </c>
      <c r="F211" s="15">
        <f t="shared" si="17"/>
        <v>0</v>
      </c>
    </row>
    <row r="212" spans="1:6" ht="15" customHeight="1">
      <c r="A212" s="7" t="s">
        <v>14</v>
      </c>
      <c r="B212" s="8" t="s">
        <v>25</v>
      </c>
      <c r="C212" s="8" t="s">
        <v>237</v>
      </c>
      <c r="D212" s="6">
        <f>D220</f>
        <v>190000</v>
      </c>
      <c r="E212" s="6">
        <f>E220</f>
        <v>75500</v>
      </c>
      <c r="F212" s="15">
        <f t="shared" si="17"/>
        <v>114500</v>
      </c>
    </row>
    <row r="213" spans="1:6" ht="15" customHeight="1">
      <c r="A213" s="9" t="s">
        <v>16</v>
      </c>
      <c r="B213" s="8" t="s">
        <v>25</v>
      </c>
      <c r="C213" s="8" t="s">
        <v>238</v>
      </c>
      <c r="D213" s="6">
        <f>(D214)</f>
        <v>69000</v>
      </c>
      <c r="E213" s="6">
        <f>E214</f>
        <v>0</v>
      </c>
      <c r="F213" s="15">
        <f t="shared" si="17"/>
        <v>69000</v>
      </c>
    </row>
    <row r="214" spans="1:6" ht="15" customHeight="1">
      <c r="A214" s="7" t="s">
        <v>17</v>
      </c>
      <c r="B214" s="8" t="s">
        <v>25</v>
      </c>
      <c r="C214" s="8" t="s">
        <v>239</v>
      </c>
      <c r="D214" s="6">
        <f>D222</f>
        <v>69000</v>
      </c>
      <c r="E214" s="6">
        <v>0</v>
      </c>
      <c r="F214" s="15">
        <f t="shared" si="17"/>
        <v>69000</v>
      </c>
    </row>
    <row r="215" spans="1:6" ht="4.5" customHeight="1">
      <c r="A215" s="9"/>
      <c r="B215" s="8"/>
      <c r="C215" s="8"/>
      <c r="D215" s="6"/>
      <c r="E215" s="6"/>
      <c r="F215" s="15"/>
    </row>
    <row r="216" spans="1:6" ht="20.25" customHeight="1">
      <c r="A216" s="28" t="s">
        <v>22</v>
      </c>
      <c r="B216" s="8" t="s">
        <v>25</v>
      </c>
      <c r="C216" s="16" t="s">
        <v>240</v>
      </c>
      <c r="D216" s="15">
        <f>SUM(D217+D221)</f>
        <v>259000</v>
      </c>
      <c r="E216" s="15">
        <f>SUM(E217+E221)</f>
        <v>75500</v>
      </c>
      <c r="F216" s="15">
        <f aca="true" t="shared" si="18" ref="F216:F222">(D216-E216)</f>
        <v>183500</v>
      </c>
    </row>
    <row r="217" spans="1:6" ht="12">
      <c r="A217" s="11" t="s">
        <v>5</v>
      </c>
      <c r="B217" s="8" t="s">
        <v>25</v>
      </c>
      <c r="C217" s="8" t="s">
        <v>241</v>
      </c>
      <c r="D217" s="6">
        <f>SUM(D218)</f>
        <v>190000</v>
      </c>
      <c r="E217" s="6">
        <f>SUM(E218)</f>
        <v>75500</v>
      </c>
      <c r="F217" s="15">
        <f t="shared" si="18"/>
        <v>114500</v>
      </c>
    </row>
    <row r="218" spans="1:6" ht="11.25">
      <c r="A218" s="7" t="s">
        <v>10</v>
      </c>
      <c r="B218" s="8" t="s">
        <v>25</v>
      </c>
      <c r="C218" s="8" t="s">
        <v>242</v>
      </c>
      <c r="D218" s="6">
        <f>SUM(D219+D220)</f>
        <v>190000</v>
      </c>
      <c r="E218" s="6">
        <f>SUM(E219+E220)</f>
        <v>75500</v>
      </c>
      <c r="F218" s="15">
        <f t="shared" si="18"/>
        <v>114500</v>
      </c>
    </row>
    <row r="219" spans="1:6" ht="11.25">
      <c r="A219" s="7" t="s">
        <v>13</v>
      </c>
      <c r="B219" s="8" t="s">
        <v>25</v>
      </c>
      <c r="C219" s="8" t="s">
        <v>243</v>
      </c>
      <c r="D219" s="6">
        <v>0</v>
      </c>
      <c r="E219" s="6">
        <v>0</v>
      </c>
      <c r="F219" s="15">
        <f t="shared" si="18"/>
        <v>0</v>
      </c>
    </row>
    <row r="220" spans="1:6" ht="11.25">
      <c r="A220" s="7" t="s">
        <v>14</v>
      </c>
      <c r="B220" s="8" t="s">
        <v>25</v>
      </c>
      <c r="C220" s="8" t="s">
        <v>244</v>
      </c>
      <c r="D220" s="6">
        <v>190000</v>
      </c>
      <c r="E220" s="6">
        <v>75500</v>
      </c>
      <c r="F220" s="15">
        <f t="shared" si="18"/>
        <v>114500</v>
      </c>
    </row>
    <row r="221" spans="1:6" ht="12.75">
      <c r="A221" s="9" t="s">
        <v>16</v>
      </c>
      <c r="B221" s="8" t="s">
        <v>25</v>
      </c>
      <c r="C221" s="8" t="s">
        <v>245</v>
      </c>
      <c r="D221" s="6">
        <f>(D222)</f>
        <v>69000</v>
      </c>
      <c r="E221" s="6">
        <f>(E222)</f>
        <v>0</v>
      </c>
      <c r="F221" s="15">
        <f t="shared" si="18"/>
        <v>69000</v>
      </c>
    </row>
    <row r="222" spans="1:6" ht="11.25">
      <c r="A222" s="7" t="s">
        <v>17</v>
      </c>
      <c r="B222" s="8" t="s">
        <v>25</v>
      </c>
      <c r="C222" s="8" t="s">
        <v>246</v>
      </c>
      <c r="D222" s="6">
        <v>69000</v>
      </c>
      <c r="E222" s="6"/>
      <c r="F222" s="15">
        <f t="shared" si="18"/>
        <v>69000</v>
      </c>
    </row>
    <row r="223" spans="1:6" ht="11.25">
      <c r="A223" s="7"/>
      <c r="B223" s="8"/>
      <c r="C223" s="8"/>
      <c r="D223" s="6"/>
      <c r="E223" s="6"/>
      <c r="F223" s="15"/>
    </row>
    <row r="224" spans="1:6" ht="15">
      <c r="A224" s="33" t="s">
        <v>50</v>
      </c>
      <c r="B224" s="8" t="s">
        <v>25</v>
      </c>
      <c r="C224" s="16" t="s">
        <v>247</v>
      </c>
      <c r="D224" s="15">
        <f>D225+D231</f>
        <v>522638</v>
      </c>
      <c r="E224" s="15">
        <f>SUM(E225+E231)</f>
        <v>154312.13</v>
      </c>
      <c r="F224" s="15">
        <f aca="true" t="shared" si="19" ref="F224:F232">(D224-E224)</f>
        <v>368325.87</v>
      </c>
    </row>
    <row r="225" spans="1:6" ht="12">
      <c r="A225" s="11" t="s">
        <v>5</v>
      </c>
      <c r="B225" s="8" t="s">
        <v>25</v>
      </c>
      <c r="C225" s="8" t="s">
        <v>248</v>
      </c>
      <c r="D225" s="6">
        <f>D226+D230</f>
        <v>445030</v>
      </c>
      <c r="E225" s="6">
        <f>SUM(E226+E230)</f>
        <v>154312.13</v>
      </c>
      <c r="F225" s="15">
        <f t="shared" si="19"/>
        <v>290717.87</v>
      </c>
    </row>
    <row r="226" spans="1:6" ht="11.25">
      <c r="A226" s="7" t="s">
        <v>10</v>
      </c>
      <c r="B226" s="8" t="s">
        <v>25</v>
      </c>
      <c r="C226" s="8" t="s">
        <v>249</v>
      </c>
      <c r="D226" s="6">
        <f>D227+D228+D229</f>
        <v>390030</v>
      </c>
      <c r="E226" s="6">
        <f>SUM(E228+E227+E229)</f>
        <v>154312.13</v>
      </c>
      <c r="F226" s="15">
        <f t="shared" si="19"/>
        <v>235717.87</v>
      </c>
    </row>
    <row r="227" spans="1:6" ht="11.25">
      <c r="A227" s="7" t="s">
        <v>12</v>
      </c>
      <c r="B227" s="8" t="s">
        <v>25</v>
      </c>
      <c r="C227" s="8" t="s">
        <v>250</v>
      </c>
      <c r="D227" s="6">
        <f>D238</f>
        <v>211048</v>
      </c>
      <c r="E227" s="6">
        <f>E238</f>
        <v>91495.9</v>
      </c>
      <c r="F227" s="15">
        <f t="shared" si="19"/>
        <v>119552.1</v>
      </c>
    </row>
    <row r="228" spans="1:6" ht="11.25">
      <c r="A228" s="7" t="s">
        <v>13</v>
      </c>
      <c r="B228" s="8" t="s">
        <v>25</v>
      </c>
      <c r="C228" s="8" t="s">
        <v>251</v>
      </c>
      <c r="D228" s="6">
        <f>D240+D241</f>
        <v>178982</v>
      </c>
      <c r="E228" s="6">
        <f>E240+E241</f>
        <v>62816.229999999996</v>
      </c>
      <c r="F228" s="15">
        <f t="shared" si="19"/>
        <v>116165.77</v>
      </c>
    </row>
    <row r="229" spans="1:6" ht="11.25">
      <c r="A229" s="7" t="s">
        <v>14</v>
      </c>
      <c r="B229" s="8" t="s">
        <v>25</v>
      </c>
      <c r="C229" s="8" t="s">
        <v>252</v>
      </c>
      <c r="D229" s="6">
        <f>D242</f>
        <v>0</v>
      </c>
      <c r="E229" s="6">
        <f>E242</f>
        <v>0</v>
      </c>
      <c r="F229" s="15">
        <f t="shared" si="19"/>
        <v>0</v>
      </c>
    </row>
    <row r="230" spans="1:6" ht="11.25">
      <c r="A230" s="7" t="s">
        <v>15</v>
      </c>
      <c r="B230" s="8" t="s">
        <v>25</v>
      </c>
      <c r="C230" s="8" t="s">
        <v>253</v>
      </c>
      <c r="D230" s="6">
        <f>D243</f>
        <v>55000</v>
      </c>
      <c r="E230" s="6">
        <v>0</v>
      </c>
      <c r="F230" s="15">
        <f t="shared" si="19"/>
        <v>55000</v>
      </c>
    </row>
    <row r="231" spans="1:6" ht="12.75">
      <c r="A231" s="9" t="s">
        <v>16</v>
      </c>
      <c r="B231" s="8" t="s">
        <v>25</v>
      </c>
      <c r="C231" s="8" t="s">
        <v>254</v>
      </c>
      <c r="D231" s="6">
        <f>D232</f>
        <v>77608</v>
      </c>
      <c r="E231" s="6">
        <f>E232</f>
        <v>0</v>
      </c>
      <c r="F231" s="15">
        <f t="shared" si="19"/>
        <v>77608</v>
      </c>
    </row>
    <row r="232" spans="1:6" ht="11.25">
      <c r="A232" s="7" t="s">
        <v>18</v>
      </c>
      <c r="B232" s="8" t="s">
        <v>25</v>
      </c>
      <c r="C232" s="8" t="s">
        <v>255</v>
      </c>
      <c r="D232" s="6">
        <f>D245</f>
        <v>77608</v>
      </c>
      <c r="E232" s="6">
        <v>0</v>
      </c>
      <c r="F232" s="15">
        <f t="shared" si="19"/>
        <v>77608</v>
      </c>
    </row>
    <row r="233" spans="1:6" ht="6" customHeight="1">
      <c r="A233" s="7"/>
      <c r="B233" s="8"/>
      <c r="C233" s="8"/>
      <c r="D233" s="6"/>
      <c r="E233" s="6"/>
      <c r="F233" s="15"/>
    </row>
    <row r="234" spans="1:6" ht="6" customHeight="1">
      <c r="A234" s="7"/>
      <c r="B234" s="8"/>
      <c r="C234" s="8"/>
      <c r="D234" s="6"/>
      <c r="E234" s="6"/>
      <c r="F234" s="15"/>
    </row>
    <row r="235" spans="1:6" ht="12">
      <c r="A235" s="20" t="s">
        <v>50</v>
      </c>
      <c r="B235" s="8" t="s">
        <v>25</v>
      </c>
      <c r="C235" s="16" t="s">
        <v>256</v>
      </c>
      <c r="D235" s="15">
        <f>D236+D244</f>
        <v>522638</v>
      </c>
      <c r="E235" s="15">
        <f>(E236+E244)</f>
        <v>282024.47</v>
      </c>
      <c r="F235" s="15">
        <f aca="true" t="shared" si="20" ref="F235:F245">(D235-E235)</f>
        <v>240613.53000000003</v>
      </c>
    </row>
    <row r="236" spans="1:6" ht="14.25" customHeight="1">
      <c r="A236" s="11" t="s">
        <v>5</v>
      </c>
      <c r="B236" s="8" t="s">
        <v>25</v>
      </c>
      <c r="C236" s="8" t="s">
        <v>257</v>
      </c>
      <c r="D236" s="6">
        <f>(D237+D243)</f>
        <v>445030</v>
      </c>
      <c r="E236" s="6">
        <f>(E237+E243)</f>
        <v>204416.47</v>
      </c>
      <c r="F236" s="15">
        <f t="shared" si="20"/>
        <v>240613.53</v>
      </c>
    </row>
    <row r="237" spans="1:6" ht="15" customHeight="1">
      <c r="A237" s="7" t="s">
        <v>10</v>
      </c>
      <c r="B237" s="8" t="s">
        <v>25</v>
      </c>
      <c r="C237" s="8" t="s">
        <v>258</v>
      </c>
      <c r="D237" s="6">
        <f>D238+D240+D241+D242</f>
        <v>390030</v>
      </c>
      <c r="E237" s="6">
        <f>E238+E240+E241+E242</f>
        <v>154312.13</v>
      </c>
      <c r="F237" s="15">
        <f t="shared" si="20"/>
        <v>235717.87</v>
      </c>
    </row>
    <row r="238" spans="1:6" ht="15.75" customHeight="1">
      <c r="A238" s="7" t="s">
        <v>12</v>
      </c>
      <c r="B238" s="8" t="s">
        <v>25</v>
      </c>
      <c r="C238" s="8" t="s">
        <v>259</v>
      </c>
      <c r="D238" s="6">
        <v>211048</v>
      </c>
      <c r="E238" s="6">
        <v>91495.9</v>
      </c>
      <c r="F238" s="15">
        <f t="shared" si="20"/>
        <v>119552.1</v>
      </c>
    </row>
    <row r="239" spans="1:6" ht="15.75" customHeight="1">
      <c r="A239" s="7" t="s">
        <v>14</v>
      </c>
      <c r="B239" s="8" t="s">
        <v>25</v>
      </c>
      <c r="C239" s="8" t="s">
        <v>312</v>
      </c>
      <c r="D239" s="6">
        <v>36500</v>
      </c>
      <c r="E239" s="6">
        <v>0</v>
      </c>
      <c r="F239" s="15">
        <v>36500</v>
      </c>
    </row>
    <row r="240" spans="1:6" ht="11.25">
      <c r="A240" s="7" t="s">
        <v>13</v>
      </c>
      <c r="B240" s="8" t="s">
        <v>25</v>
      </c>
      <c r="C240" s="8" t="s">
        <v>260</v>
      </c>
      <c r="D240" s="6">
        <v>113982</v>
      </c>
      <c r="E240" s="6">
        <v>26274.98</v>
      </c>
      <c r="F240" s="15">
        <f t="shared" si="20"/>
        <v>87707.02</v>
      </c>
    </row>
    <row r="241" spans="1:6" ht="11.25">
      <c r="A241" s="7" t="s">
        <v>13</v>
      </c>
      <c r="B241" s="8" t="s">
        <v>25</v>
      </c>
      <c r="C241" s="8" t="s">
        <v>261</v>
      </c>
      <c r="D241" s="6">
        <v>65000</v>
      </c>
      <c r="E241" s="6">
        <v>36541.25</v>
      </c>
      <c r="F241" s="15">
        <f t="shared" si="20"/>
        <v>28458.75</v>
      </c>
    </row>
    <row r="242" spans="1:6" ht="11.25">
      <c r="A242" s="7" t="s">
        <v>14</v>
      </c>
      <c r="B242" s="8" t="s">
        <v>25</v>
      </c>
      <c r="C242" s="8" t="s">
        <v>262</v>
      </c>
      <c r="D242" s="6"/>
      <c r="E242" s="6">
        <v>0</v>
      </c>
      <c r="F242" s="15">
        <f t="shared" si="20"/>
        <v>0</v>
      </c>
    </row>
    <row r="243" spans="1:6" ht="11.25">
      <c r="A243" s="7" t="s">
        <v>15</v>
      </c>
      <c r="B243" s="8" t="s">
        <v>25</v>
      </c>
      <c r="C243" s="8" t="s">
        <v>308</v>
      </c>
      <c r="D243" s="6">
        <v>55000</v>
      </c>
      <c r="E243" s="6">
        <v>50104.34</v>
      </c>
      <c r="F243" s="15">
        <f t="shared" si="20"/>
        <v>4895.6600000000035</v>
      </c>
    </row>
    <row r="244" spans="1:6" ht="12.75">
      <c r="A244" s="9" t="s">
        <v>16</v>
      </c>
      <c r="B244" s="8" t="s">
        <v>25</v>
      </c>
      <c r="C244" s="8" t="s">
        <v>263</v>
      </c>
      <c r="D244" s="6">
        <v>77608</v>
      </c>
      <c r="E244" s="6">
        <f>E245</f>
        <v>77608</v>
      </c>
      <c r="F244" s="15">
        <f t="shared" si="20"/>
        <v>0</v>
      </c>
    </row>
    <row r="245" spans="1:6" ht="11.25">
      <c r="A245" s="7" t="s">
        <v>18</v>
      </c>
      <c r="B245" s="8" t="s">
        <v>25</v>
      </c>
      <c r="C245" s="8" t="s">
        <v>309</v>
      </c>
      <c r="D245" s="6">
        <v>77608</v>
      </c>
      <c r="E245" s="6">
        <v>77608</v>
      </c>
      <c r="F245" s="15">
        <f t="shared" si="20"/>
        <v>0</v>
      </c>
    </row>
    <row r="246" spans="1:6" ht="5.25" customHeight="1">
      <c r="A246" s="10"/>
      <c r="B246" s="8"/>
      <c r="C246" s="8"/>
      <c r="D246" s="6"/>
      <c r="E246" s="6"/>
      <c r="F246" s="15"/>
    </row>
    <row r="247" spans="1:6" ht="25.5">
      <c r="A247" s="10" t="s">
        <v>23</v>
      </c>
      <c r="B247" s="8">
        <v>200</v>
      </c>
      <c r="C247" s="12" t="s">
        <v>264</v>
      </c>
      <c r="D247" s="15">
        <f aca="true" t="shared" si="21" ref="D247:E249">D248</f>
        <v>1335000</v>
      </c>
      <c r="E247" s="15">
        <f t="shared" si="21"/>
        <v>434268.85</v>
      </c>
      <c r="F247" s="15">
        <f>(D247-E247)</f>
        <v>900731.15</v>
      </c>
    </row>
    <row r="248" spans="1:6" ht="12">
      <c r="A248" s="11" t="s">
        <v>5</v>
      </c>
      <c r="B248" s="8">
        <v>200</v>
      </c>
      <c r="C248" s="8" t="s">
        <v>265</v>
      </c>
      <c r="D248" s="26">
        <f t="shared" si="21"/>
        <v>1335000</v>
      </c>
      <c r="E248" s="26">
        <f t="shared" si="21"/>
        <v>434268.85</v>
      </c>
      <c r="F248" s="15">
        <f>(D248-E248)</f>
        <v>900731.15</v>
      </c>
    </row>
    <row r="249" spans="1:6" ht="11.25">
      <c r="A249" s="7" t="s">
        <v>58</v>
      </c>
      <c r="B249" s="8">
        <v>200</v>
      </c>
      <c r="C249" s="8" t="s">
        <v>266</v>
      </c>
      <c r="D249" s="6">
        <f t="shared" si="21"/>
        <v>1335000</v>
      </c>
      <c r="E249" s="6">
        <f t="shared" si="21"/>
        <v>434268.85</v>
      </c>
      <c r="F249" s="15">
        <f>(D249-E249)</f>
        <v>900731.15</v>
      </c>
    </row>
    <row r="250" spans="1:6" ht="22.5">
      <c r="A250" s="7" t="s">
        <v>59</v>
      </c>
      <c r="B250" s="8">
        <v>200</v>
      </c>
      <c r="C250" s="8" t="s">
        <v>267</v>
      </c>
      <c r="D250" s="6">
        <f>D255</f>
        <v>1335000</v>
      </c>
      <c r="E250" s="6">
        <f>E255</f>
        <v>434268.85</v>
      </c>
      <c r="F250" s="15">
        <f>(D250-E250)</f>
        <v>900731.15</v>
      </c>
    </row>
    <row r="251" spans="1:6" ht="12">
      <c r="A251" s="20"/>
      <c r="B251" s="8"/>
      <c r="C251" s="8"/>
      <c r="D251" s="6"/>
      <c r="E251" s="6"/>
      <c r="F251" s="15"/>
    </row>
    <row r="252" spans="1:6" ht="12.75">
      <c r="A252" s="25" t="s">
        <v>24</v>
      </c>
      <c r="B252" s="8">
        <v>200</v>
      </c>
      <c r="C252" s="16" t="s">
        <v>268</v>
      </c>
      <c r="D252" s="15">
        <f>D253</f>
        <v>1335000</v>
      </c>
      <c r="E252" s="15">
        <f>E253</f>
        <v>434268.85</v>
      </c>
      <c r="F252" s="15">
        <f>(D252-E252)</f>
        <v>900731.15</v>
      </c>
    </row>
    <row r="253" spans="1:6" ht="12">
      <c r="A253" s="11" t="s">
        <v>5</v>
      </c>
      <c r="B253" s="8">
        <v>200</v>
      </c>
      <c r="C253" s="8" t="s">
        <v>269</v>
      </c>
      <c r="D253" s="26">
        <f>D254</f>
        <v>1335000</v>
      </c>
      <c r="E253" s="26">
        <f>E254</f>
        <v>434268.85</v>
      </c>
      <c r="F253" s="15">
        <f>(D253-E253)</f>
        <v>900731.15</v>
      </c>
    </row>
    <row r="254" spans="1:6" ht="11.25">
      <c r="A254" s="7" t="s">
        <v>58</v>
      </c>
      <c r="B254" s="8">
        <v>200</v>
      </c>
      <c r="C254" s="8" t="s">
        <v>270</v>
      </c>
      <c r="D254" s="6">
        <f>SUM(D260+D265)</f>
        <v>1335000</v>
      </c>
      <c r="E254" s="6">
        <f>SUM(E260+E265)</f>
        <v>434268.85</v>
      </c>
      <c r="F254" s="15">
        <f aca="true" t="shared" si="22" ref="F254:F277">(D254-E254)</f>
        <v>900731.15</v>
      </c>
    </row>
    <row r="255" spans="1:6" ht="22.5">
      <c r="A255" s="7" t="s">
        <v>59</v>
      </c>
      <c r="B255" s="8">
        <v>200</v>
      </c>
      <c r="C255" s="8" t="s">
        <v>271</v>
      </c>
      <c r="D255" s="6">
        <f>D260+D265</f>
        <v>1335000</v>
      </c>
      <c r="E255" s="6">
        <f>E260+E265</f>
        <v>434268.85</v>
      </c>
      <c r="F255" s="15">
        <f t="shared" si="22"/>
        <v>900731.15</v>
      </c>
    </row>
    <row r="256" spans="1:6" ht="12">
      <c r="A256" s="11"/>
      <c r="B256" s="8"/>
      <c r="C256" s="8"/>
      <c r="D256" s="6"/>
      <c r="E256" s="6"/>
      <c r="F256" s="15"/>
    </row>
    <row r="257" spans="1:6" ht="12">
      <c r="A257" s="20" t="s">
        <v>24</v>
      </c>
      <c r="B257" s="8">
        <v>200</v>
      </c>
      <c r="C257" s="8" t="s">
        <v>272</v>
      </c>
      <c r="D257" s="15">
        <f>SUM(D258)</f>
        <v>991074</v>
      </c>
      <c r="E257" s="15">
        <f>SUM(E258)</f>
        <v>364018</v>
      </c>
      <c r="F257" s="15">
        <f t="shared" si="22"/>
        <v>627056</v>
      </c>
    </row>
    <row r="258" spans="1:6" ht="12">
      <c r="A258" s="11" t="s">
        <v>5</v>
      </c>
      <c r="B258" s="8">
        <v>200</v>
      </c>
      <c r="C258" s="8" t="s">
        <v>273</v>
      </c>
      <c r="D258" s="26">
        <f>D259</f>
        <v>991074</v>
      </c>
      <c r="E258" s="26">
        <f>E259</f>
        <v>364018</v>
      </c>
      <c r="F258" s="15">
        <f t="shared" si="22"/>
        <v>627056</v>
      </c>
    </row>
    <row r="259" spans="1:6" ht="11.25">
      <c r="A259" s="7" t="s">
        <v>58</v>
      </c>
      <c r="B259" s="8">
        <v>200</v>
      </c>
      <c r="C259" s="8" t="s">
        <v>274</v>
      </c>
      <c r="D259" s="26">
        <f>D260</f>
        <v>991074</v>
      </c>
      <c r="E259" s="26">
        <f>E260</f>
        <v>364018</v>
      </c>
      <c r="F259" s="15">
        <f t="shared" si="22"/>
        <v>627056</v>
      </c>
    </row>
    <row r="260" spans="1:6" ht="22.5">
      <c r="A260" s="7" t="s">
        <v>59</v>
      </c>
      <c r="B260" s="8">
        <v>200</v>
      </c>
      <c r="C260" s="8" t="s">
        <v>275</v>
      </c>
      <c r="D260" s="6">
        <v>991074</v>
      </c>
      <c r="E260" s="6">
        <v>364018</v>
      </c>
      <c r="F260" s="15">
        <f t="shared" si="22"/>
        <v>627056</v>
      </c>
    </row>
    <row r="261" spans="1:6" ht="12">
      <c r="A261" s="11"/>
      <c r="B261" s="8"/>
      <c r="C261" s="8"/>
      <c r="D261" s="6"/>
      <c r="E261" s="6"/>
      <c r="F261" s="15"/>
    </row>
    <row r="262" spans="1:6" ht="12">
      <c r="A262" s="20" t="s">
        <v>35</v>
      </c>
      <c r="B262" s="8">
        <v>200</v>
      </c>
      <c r="C262" s="8" t="s">
        <v>276</v>
      </c>
      <c r="D262" s="15">
        <f>SUM(D263)</f>
        <v>343926</v>
      </c>
      <c r="E262" s="15">
        <f>SUM(E263)</f>
        <v>70250.85</v>
      </c>
      <c r="F262" s="15">
        <f t="shared" si="22"/>
        <v>273675.15</v>
      </c>
    </row>
    <row r="263" spans="1:6" ht="12">
      <c r="A263" s="11" t="s">
        <v>5</v>
      </c>
      <c r="B263" s="8">
        <v>200</v>
      </c>
      <c r="C263" s="8" t="s">
        <v>277</v>
      </c>
      <c r="D263" s="26">
        <f>D264</f>
        <v>343926</v>
      </c>
      <c r="E263" s="26">
        <f>E264</f>
        <v>70250.85</v>
      </c>
      <c r="F263" s="15">
        <f t="shared" si="22"/>
        <v>273675.15</v>
      </c>
    </row>
    <row r="264" spans="1:6" ht="11.25">
      <c r="A264" s="7" t="s">
        <v>58</v>
      </c>
      <c r="B264" s="8">
        <v>200</v>
      </c>
      <c r="C264" s="8" t="s">
        <v>278</v>
      </c>
      <c r="D264" s="26">
        <f>D265</f>
        <v>343926</v>
      </c>
      <c r="E264" s="26">
        <f>E265</f>
        <v>70250.85</v>
      </c>
      <c r="F264" s="15">
        <f t="shared" si="22"/>
        <v>273675.15</v>
      </c>
    </row>
    <row r="265" spans="1:6" ht="22.5">
      <c r="A265" s="7" t="s">
        <v>59</v>
      </c>
      <c r="B265" s="8" t="s">
        <v>25</v>
      </c>
      <c r="C265" s="8" t="s">
        <v>279</v>
      </c>
      <c r="D265" s="26">
        <v>343926</v>
      </c>
      <c r="E265" s="26">
        <v>70250.85</v>
      </c>
      <c r="F265" s="15">
        <f t="shared" si="22"/>
        <v>273675.15</v>
      </c>
    </row>
    <row r="266" spans="1:6" ht="11.25">
      <c r="A266" s="7"/>
      <c r="B266" s="8"/>
      <c r="C266" s="8" t="s">
        <v>314</v>
      </c>
      <c r="D266" s="26">
        <v>144000</v>
      </c>
      <c r="E266" s="26">
        <v>45730.15</v>
      </c>
      <c r="F266" s="15">
        <v>98269.85</v>
      </c>
    </row>
    <row r="267" spans="1:6" ht="12">
      <c r="A267" s="20" t="s">
        <v>53</v>
      </c>
      <c r="B267" s="8" t="s">
        <v>25</v>
      </c>
      <c r="C267" s="16" t="s">
        <v>280</v>
      </c>
      <c r="D267" s="15">
        <f>D268</f>
        <v>6000</v>
      </c>
      <c r="E267" s="15">
        <f>E268</f>
        <v>0</v>
      </c>
      <c r="F267" s="15">
        <f t="shared" si="22"/>
        <v>6000</v>
      </c>
    </row>
    <row r="268" spans="1:6" ht="11.25">
      <c r="A268" s="7" t="s">
        <v>16</v>
      </c>
      <c r="B268" s="8" t="s">
        <v>25</v>
      </c>
      <c r="C268" s="19" t="s">
        <v>281</v>
      </c>
      <c r="D268" s="26">
        <f>D269</f>
        <v>6000</v>
      </c>
      <c r="E268" s="26">
        <f>E269</f>
        <v>0</v>
      </c>
      <c r="F268" s="15">
        <f t="shared" si="22"/>
        <v>6000</v>
      </c>
    </row>
    <row r="269" spans="1:6" ht="11.25">
      <c r="A269" s="7" t="s">
        <v>17</v>
      </c>
      <c r="B269" s="8" t="s">
        <v>25</v>
      </c>
      <c r="C269" s="19" t="s">
        <v>282</v>
      </c>
      <c r="D269" s="26">
        <f>D273</f>
        <v>6000</v>
      </c>
      <c r="E269" s="26">
        <f>E273</f>
        <v>0</v>
      </c>
      <c r="F269" s="15">
        <f t="shared" si="22"/>
        <v>6000</v>
      </c>
    </row>
    <row r="270" spans="1:6" ht="12">
      <c r="A270" s="20"/>
      <c r="B270" s="8"/>
      <c r="C270" s="8"/>
      <c r="D270" s="6"/>
      <c r="E270" s="6"/>
      <c r="F270" s="15"/>
    </row>
    <row r="271" spans="1:6" ht="12">
      <c r="A271" s="20" t="s">
        <v>54</v>
      </c>
      <c r="B271" s="8" t="s">
        <v>25</v>
      </c>
      <c r="C271" s="16" t="s">
        <v>283</v>
      </c>
      <c r="D271" s="15">
        <f>D272</f>
        <v>6000</v>
      </c>
      <c r="E271" s="15">
        <f>E272</f>
        <v>0</v>
      </c>
      <c r="F271" s="15">
        <f t="shared" si="22"/>
        <v>6000</v>
      </c>
    </row>
    <row r="272" spans="1:6" ht="11.25">
      <c r="A272" s="7" t="s">
        <v>16</v>
      </c>
      <c r="B272" s="8" t="s">
        <v>25</v>
      </c>
      <c r="C272" s="19" t="s">
        <v>284</v>
      </c>
      <c r="D272" s="26">
        <f>D273</f>
        <v>6000</v>
      </c>
      <c r="E272" s="26">
        <f>E273</f>
        <v>0</v>
      </c>
      <c r="F272" s="15">
        <f t="shared" si="22"/>
        <v>6000</v>
      </c>
    </row>
    <row r="273" spans="1:6" ht="11.25">
      <c r="A273" s="7" t="s">
        <v>17</v>
      </c>
      <c r="B273" s="8" t="s">
        <v>25</v>
      </c>
      <c r="C273" s="19" t="s">
        <v>285</v>
      </c>
      <c r="D273" s="26">
        <f>D277</f>
        <v>6000</v>
      </c>
      <c r="E273" s="26">
        <f>E277</f>
        <v>0</v>
      </c>
      <c r="F273" s="15">
        <f t="shared" si="22"/>
        <v>6000</v>
      </c>
    </row>
    <row r="274" spans="1:6" ht="12">
      <c r="A274" s="11"/>
      <c r="B274" s="8"/>
      <c r="C274" s="8"/>
      <c r="D274" s="6"/>
      <c r="E274" s="6"/>
      <c r="F274" s="15"/>
    </row>
    <row r="275" spans="1:6" ht="12">
      <c r="A275" s="20" t="s">
        <v>54</v>
      </c>
      <c r="B275" s="8">
        <v>200</v>
      </c>
      <c r="C275" s="16" t="s">
        <v>286</v>
      </c>
      <c r="D275" s="15">
        <f>D276</f>
        <v>6000</v>
      </c>
      <c r="E275" s="15">
        <f>E276</f>
        <v>0</v>
      </c>
      <c r="F275" s="15">
        <f t="shared" si="22"/>
        <v>6000</v>
      </c>
    </row>
    <row r="276" spans="1:6" ht="11.25">
      <c r="A276" s="7" t="s">
        <v>16</v>
      </c>
      <c r="B276" s="8" t="s">
        <v>25</v>
      </c>
      <c r="C276" s="19" t="s">
        <v>287</v>
      </c>
      <c r="D276" s="26">
        <f>D277</f>
        <v>6000</v>
      </c>
      <c r="E276" s="26">
        <f>E277</f>
        <v>0</v>
      </c>
      <c r="F276" s="15">
        <f t="shared" si="22"/>
        <v>6000</v>
      </c>
    </row>
    <row r="277" spans="1:6" ht="11.25">
      <c r="A277" s="7" t="s">
        <v>17</v>
      </c>
      <c r="B277" s="8" t="s">
        <v>25</v>
      </c>
      <c r="C277" s="19" t="s">
        <v>288</v>
      </c>
      <c r="D277" s="26">
        <v>6000</v>
      </c>
      <c r="E277" s="26">
        <v>0</v>
      </c>
      <c r="F277" s="15">
        <f t="shared" si="22"/>
        <v>6000</v>
      </c>
    </row>
    <row r="278" spans="1:6" s="18" customFormat="1" ht="8.25" customHeight="1">
      <c r="A278" s="7"/>
      <c r="B278" s="8"/>
      <c r="C278" s="19"/>
      <c r="D278" s="6"/>
      <c r="E278" s="6"/>
      <c r="F278" s="15"/>
    </row>
    <row r="279" spans="1:6" ht="28.5" customHeight="1">
      <c r="A279" s="10" t="s">
        <v>0</v>
      </c>
      <c r="B279" s="8" t="s">
        <v>37</v>
      </c>
      <c r="C279" s="12" t="s">
        <v>1</v>
      </c>
      <c r="D279" s="29">
        <v>0</v>
      </c>
      <c r="E279" s="29">
        <v>0</v>
      </c>
      <c r="F279" s="36">
        <v>0</v>
      </c>
    </row>
    <row r="280" spans="1:6" s="24" customFormat="1" ht="17.25" customHeight="1">
      <c r="A280" s="10"/>
      <c r="B280" s="8"/>
      <c r="C280" s="12"/>
      <c r="D280" s="27"/>
      <c r="E280" s="27"/>
      <c r="F280" s="15"/>
    </row>
    <row r="281" spans="1:6" s="24" customFormat="1" ht="29.25" customHeight="1">
      <c r="A281" s="10" t="s">
        <v>46</v>
      </c>
      <c r="B281" s="40" t="s">
        <v>44</v>
      </c>
      <c r="C281" s="42" t="s">
        <v>289</v>
      </c>
      <c r="D281" s="26">
        <f>SUM(D282)</f>
        <v>109711</v>
      </c>
      <c r="E281" s="26">
        <f>SUM(E282)</f>
        <v>54854</v>
      </c>
      <c r="F281" s="15">
        <f aca="true" t="shared" si="23" ref="F281:F302">(D281-E281)</f>
        <v>54857</v>
      </c>
    </row>
    <row r="282" spans="1:6" s="24" customFormat="1" ht="12.75" customHeight="1">
      <c r="A282" s="10" t="s">
        <v>47</v>
      </c>
      <c r="B282" s="8" t="s">
        <v>45</v>
      </c>
      <c r="C282" s="12" t="s">
        <v>290</v>
      </c>
      <c r="D282" s="26">
        <f>D298</f>
        <v>109711</v>
      </c>
      <c r="E282" s="26">
        <f>E298</f>
        <v>54854</v>
      </c>
      <c r="F282" s="15">
        <f t="shared" si="23"/>
        <v>54857</v>
      </c>
    </row>
    <row r="283" spans="1:6" s="24" customFormat="1" ht="12" customHeight="1">
      <c r="A283" s="25"/>
      <c r="B283" s="30"/>
      <c r="C283" s="30"/>
      <c r="D283" s="31"/>
      <c r="E283" s="31"/>
      <c r="F283" s="32"/>
    </row>
    <row r="284" spans="1:6" s="24" customFormat="1" ht="18.75" customHeight="1">
      <c r="A284" s="33" t="s">
        <v>28</v>
      </c>
      <c r="B284" s="34" t="s">
        <v>25</v>
      </c>
      <c r="C284" s="34">
        <v>9.0396E+19</v>
      </c>
      <c r="D284" s="35">
        <f>SUM(D285+D300)</f>
        <v>5378614.5</v>
      </c>
      <c r="E284" s="35">
        <f>SUM(E285+E300)</f>
        <v>1789419.09</v>
      </c>
      <c r="F284" s="35">
        <f>(D284-E284)</f>
        <v>3589195.41</v>
      </c>
    </row>
    <row r="285" spans="1:6" s="24" customFormat="1" ht="19.5" customHeight="1">
      <c r="A285" s="11" t="s">
        <v>5</v>
      </c>
      <c r="B285" s="8" t="s">
        <v>25</v>
      </c>
      <c r="C285" s="19">
        <v>9.0396E+19</v>
      </c>
      <c r="D285" s="6">
        <f>D286+D290+D297+D299+D295</f>
        <v>4898538.5</v>
      </c>
      <c r="E285" s="6">
        <f>E286+E290+E297+E299+E295</f>
        <v>1595462.55</v>
      </c>
      <c r="F285" s="15">
        <f t="shared" si="23"/>
        <v>3303075.95</v>
      </c>
    </row>
    <row r="286" spans="1:6" s="24" customFormat="1" ht="12" customHeight="1">
      <c r="A286" s="7" t="s">
        <v>6</v>
      </c>
      <c r="B286" s="22" t="s">
        <v>25</v>
      </c>
      <c r="C286" s="22" t="s">
        <v>291</v>
      </c>
      <c r="D286" s="23">
        <f>SUM(D287+D288+D289)</f>
        <v>1477644</v>
      </c>
      <c r="E286" s="23">
        <f>SUM(E287+E288+E289)</f>
        <v>386628.02</v>
      </c>
      <c r="F286" s="15">
        <f t="shared" si="23"/>
        <v>1091015.98</v>
      </c>
    </row>
    <row r="287" spans="1:6" s="24" customFormat="1" ht="12.75" customHeight="1">
      <c r="A287" s="21" t="s">
        <v>29</v>
      </c>
      <c r="B287" s="22" t="s">
        <v>25</v>
      </c>
      <c r="C287" s="22" t="s">
        <v>292</v>
      </c>
      <c r="D287" s="23">
        <v>1068855</v>
      </c>
      <c r="E287" s="23">
        <f>SUM(E7+E135)</f>
        <v>295465.2</v>
      </c>
      <c r="F287" s="15">
        <f t="shared" si="23"/>
        <v>773389.8</v>
      </c>
    </row>
    <row r="288" spans="1:6" s="24" customFormat="1" ht="12.75" customHeight="1">
      <c r="A288" s="21" t="s">
        <v>34</v>
      </c>
      <c r="B288" s="22" t="s">
        <v>25</v>
      </c>
      <c r="C288" s="22" t="s">
        <v>293</v>
      </c>
      <c r="D288" s="23">
        <f>SUM(D8)</f>
        <v>66048</v>
      </c>
      <c r="E288" s="23">
        <f>SUM(E8)</f>
        <v>0</v>
      </c>
      <c r="F288" s="15">
        <f t="shared" si="23"/>
        <v>66048</v>
      </c>
    </row>
    <row r="289" spans="1:6" s="24" customFormat="1" ht="13.5" customHeight="1">
      <c r="A289" s="21" t="s">
        <v>27</v>
      </c>
      <c r="B289" s="22" t="s">
        <v>25</v>
      </c>
      <c r="C289" s="22" t="s">
        <v>294</v>
      </c>
      <c r="D289" s="23">
        <v>342741</v>
      </c>
      <c r="E289" s="23">
        <f>E9+E136</f>
        <v>91162.82</v>
      </c>
      <c r="F289" s="15">
        <f t="shared" si="23"/>
        <v>251578.18</v>
      </c>
    </row>
    <row r="290" spans="1:6" s="24" customFormat="1" ht="12.75" customHeight="1">
      <c r="A290" s="21" t="s">
        <v>10</v>
      </c>
      <c r="B290" s="22" t="s">
        <v>25</v>
      </c>
      <c r="C290" s="22" t="s">
        <v>295</v>
      </c>
      <c r="D290" s="23">
        <f>SUM(D291+D292+D293+D294)</f>
        <v>1893567.5</v>
      </c>
      <c r="E290" s="23">
        <f>E291+E292+E293+E294</f>
        <v>653659.04</v>
      </c>
      <c r="F290" s="15">
        <f t="shared" si="23"/>
        <v>1239908.46</v>
      </c>
    </row>
    <row r="291" spans="1:6" s="24" customFormat="1" ht="12.75" customHeight="1">
      <c r="A291" s="21" t="s">
        <v>11</v>
      </c>
      <c r="B291" s="22" t="s">
        <v>25</v>
      </c>
      <c r="C291" s="22" t="s">
        <v>296</v>
      </c>
      <c r="D291" s="23">
        <f>SUM(D11)</f>
        <v>53000</v>
      </c>
      <c r="E291" s="23">
        <f>SUM(E11)</f>
        <v>19247.28</v>
      </c>
      <c r="F291" s="15">
        <f t="shared" si="23"/>
        <v>33752.72</v>
      </c>
    </row>
    <row r="292" spans="1:6" s="24" customFormat="1" ht="22.5" customHeight="1">
      <c r="A292" s="21" t="s">
        <v>12</v>
      </c>
      <c r="B292" s="22" t="s">
        <v>25</v>
      </c>
      <c r="C292" s="22" t="s">
        <v>297</v>
      </c>
      <c r="D292" s="23">
        <f>D30+D190</f>
        <v>303948</v>
      </c>
      <c r="E292" s="23">
        <f>E12+E190</f>
        <v>126403.73</v>
      </c>
      <c r="F292" s="15">
        <f t="shared" si="23"/>
        <v>177544.27000000002</v>
      </c>
    </row>
    <row r="293" spans="1:6" s="24" customFormat="1" ht="22.5" customHeight="1">
      <c r="A293" s="21" t="s">
        <v>30</v>
      </c>
      <c r="B293" s="22" t="s">
        <v>25</v>
      </c>
      <c r="C293" s="22" t="s">
        <v>298</v>
      </c>
      <c r="D293" s="23">
        <v>1090435</v>
      </c>
      <c r="E293" s="23">
        <v>337736.43</v>
      </c>
      <c r="F293" s="15">
        <f t="shared" si="23"/>
        <v>752698.5700000001</v>
      </c>
    </row>
    <row r="294" spans="1:6" s="24" customFormat="1" ht="22.5" customHeight="1">
      <c r="A294" s="21" t="s">
        <v>14</v>
      </c>
      <c r="B294" s="22" t="s">
        <v>25</v>
      </c>
      <c r="C294" s="22" t="s">
        <v>299</v>
      </c>
      <c r="D294" s="23">
        <v>446184.5</v>
      </c>
      <c r="E294" s="23">
        <f>E14+E192</f>
        <v>170271.6</v>
      </c>
      <c r="F294" s="15">
        <f t="shared" si="23"/>
        <v>275912.9</v>
      </c>
    </row>
    <row r="295" spans="1:6" s="24" customFormat="1" ht="22.5" customHeight="1">
      <c r="A295" s="7" t="s">
        <v>58</v>
      </c>
      <c r="B295" s="22"/>
      <c r="C295" s="8" t="s">
        <v>300</v>
      </c>
      <c r="D295" s="23">
        <f>D296</f>
        <v>1335000</v>
      </c>
      <c r="E295" s="23">
        <f>E296</f>
        <v>479999</v>
      </c>
      <c r="F295" s="15">
        <f t="shared" si="23"/>
        <v>855001</v>
      </c>
    </row>
    <row r="296" spans="1:6" s="24" customFormat="1" ht="22.5" customHeight="1">
      <c r="A296" s="7" t="s">
        <v>59</v>
      </c>
      <c r="B296" s="22"/>
      <c r="C296" s="8" t="s">
        <v>301</v>
      </c>
      <c r="D296" s="23">
        <f>D250</f>
        <v>1335000</v>
      </c>
      <c r="E296" s="23">
        <v>479999</v>
      </c>
      <c r="F296" s="15">
        <f t="shared" si="23"/>
        <v>855001</v>
      </c>
    </row>
    <row r="297" spans="1:6" s="24" customFormat="1" ht="22.5" customHeight="1">
      <c r="A297" s="7" t="s">
        <v>40</v>
      </c>
      <c r="B297" s="22" t="s">
        <v>25</v>
      </c>
      <c r="C297" s="22" t="s">
        <v>302</v>
      </c>
      <c r="D297" s="23">
        <f>SUM(D298)</f>
        <v>109711</v>
      </c>
      <c r="E297" s="23">
        <f>SUM(E298)</f>
        <v>54854</v>
      </c>
      <c r="F297" s="15">
        <f t="shared" si="23"/>
        <v>54857</v>
      </c>
    </row>
    <row r="298" spans="1:6" s="24" customFormat="1" ht="13.5" customHeight="1">
      <c r="A298" s="7" t="s">
        <v>41</v>
      </c>
      <c r="B298" s="22" t="s">
        <v>25</v>
      </c>
      <c r="C298" s="22" t="s">
        <v>303</v>
      </c>
      <c r="D298" s="23">
        <f>D16</f>
        <v>109711</v>
      </c>
      <c r="E298" s="23">
        <f>E16</f>
        <v>54854</v>
      </c>
      <c r="F298" s="15">
        <f t="shared" si="23"/>
        <v>54857</v>
      </c>
    </row>
    <row r="299" spans="1:6" ht="11.25">
      <c r="A299" s="21" t="s">
        <v>15</v>
      </c>
      <c r="B299" s="22" t="s">
        <v>25</v>
      </c>
      <c r="C299" s="22" t="s">
        <v>304</v>
      </c>
      <c r="D299" s="23">
        <v>82616</v>
      </c>
      <c r="E299" s="6">
        <f>E17+E193</f>
        <v>20322.49</v>
      </c>
      <c r="F299" s="15">
        <f t="shared" si="23"/>
        <v>62293.509999999995</v>
      </c>
    </row>
    <row r="300" spans="1:6" ht="11.25">
      <c r="A300" s="21" t="s">
        <v>31</v>
      </c>
      <c r="B300" s="22" t="s">
        <v>25</v>
      </c>
      <c r="C300" s="22" t="s">
        <v>305</v>
      </c>
      <c r="D300" s="23">
        <f>D301+D302</f>
        <v>480076</v>
      </c>
      <c r="E300" s="23">
        <f>SUM(E301+E302)</f>
        <v>193956.53999999998</v>
      </c>
      <c r="F300" s="15">
        <f t="shared" si="23"/>
        <v>286119.46</v>
      </c>
    </row>
    <row r="301" spans="1:6" ht="11.25">
      <c r="A301" s="21" t="s">
        <v>32</v>
      </c>
      <c r="B301" s="22" t="s">
        <v>25</v>
      </c>
      <c r="C301" s="22" t="s">
        <v>306</v>
      </c>
      <c r="D301" s="23">
        <v>152608</v>
      </c>
      <c r="E301" s="23">
        <v>77608</v>
      </c>
      <c r="F301" s="15">
        <f t="shared" si="23"/>
        <v>75000</v>
      </c>
    </row>
    <row r="302" spans="1:6" ht="11.25">
      <c r="A302" s="21" t="s">
        <v>33</v>
      </c>
      <c r="B302" s="22" t="s">
        <v>25</v>
      </c>
      <c r="C302" s="22" t="s">
        <v>307</v>
      </c>
      <c r="D302" s="23">
        <v>327468</v>
      </c>
      <c r="E302" s="23">
        <v>116348.54</v>
      </c>
      <c r="F302" s="15">
        <f t="shared" si="23"/>
        <v>211119.46000000002</v>
      </c>
    </row>
  </sheetData>
  <sheetProtection/>
  <mergeCells count="1">
    <mergeCell ref="A1:F1"/>
  </mergeCells>
  <printOptions/>
  <pageMargins left="0.31496062992125984" right="0.2755905511811024" top="0.5905511811023623" bottom="0.3937007874015748" header="0.3937007874015748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2013-04-01T09:51:45Z</cp:lastPrinted>
  <dcterms:created xsi:type="dcterms:W3CDTF">2006-03-29T10:18:43Z</dcterms:created>
  <dcterms:modified xsi:type="dcterms:W3CDTF">2013-05-07T12:28:44Z</dcterms:modified>
  <cp:category/>
  <cp:version/>
  <cp:contentType/>
  <cp:contentStatus/>
</cp:coreProperties>
</file>